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James\Downloads\"/>
    </mc:Choice>
  </mc:AlternateContent>
  <xr:revisionPtr revIDLastSave="0" documentId="8_{3350E6B6-A23A-48C5-BF3B-1D570064CE84}" xr6:coauthVersionLast="47" xr6:coauthVersionMax="47" xr10:uidLastSave="{00000000-0000-0000-0000-000000000000}"/>
  <bookViews>
    <workbookView xWindow="7515" yWindow="630" windowWidth="18930" windowHeight="14415" xr2:uid="{268C07AB-1EC8-42C5-AC38-A2DFE78F6A9C}"/>
  </bookViews>
  <sheets>
    <sheet name="Overview" sheetId="3" r:id="rId1"/>
    <sheet name="Example" sheetId="2" r:id="rId2"/>
    <sheet name="Tracker Team1" sheetId="1" r:id="rId3"/>
    <sheet name="Tracker Team2" sheetId="4" r:id="rId4"/>
    <sheet name="Tracker Team3"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W34" i="5" l="1"/>
  <c r="AW32" i="5"/>
  <c r="AW31" i="5"/>
  <c r="AW30" i="5"/>
  <c r="AW29" i="5"/>
  <c r="AW28" i="5"/>
  <c r="AW27" i="5"/>
  <c r="AW26" i="5"/>
  <c r="AW25" i="5"/>
  <c r="AW24" i="5"/>
  <c r="AW23" i="5"/>
  <c r="AW22" i="5"/>
  <c r="AW21" i="5"/>
  <c r="AW20" i="5"/>
  <c r="AW19" i="5"/>
  <c r="AW36" i="5" s="1"/>
  <c r="AW18" i="5"/>
  <c r="AW17" i="5"/>
  <c r="AW35" i="5" s="1"/>
  <c r="AW16" i="5"/>
  <c r="AW15" i="5"/>
  <c r="AW14" i="5"/>
  <c r="AW13" i="5"/>
  <c r="AW38" i="5" s="1"/>
  <c r="AW12" i="5"/>
  <c r="AW11" i="5"/>
  <c r="AW10" i="5"/>
  <c r="AW9" i="5"/>
  <c r="AW37" i="5" s="1"/>
  <c r="AW8" i="5"/>
  <c r="AW7" i="5"/>
  <c r="AW6" i="5"/>
  <c r="AW5" i="5"/>
  <c r="AW4" i="5"/>
  <c r="AW3" i="5"/>
  <c r="AW39" i="5" s="1"/>
  <c r="AW32" i="4"/>
  <c r="AW31" i="4"/>
  <c r="AW34" i="4" s="1"/>
  <c r="AW30" i="4"/>
  <c r="AW29" i="4"/>
  <c r="AW28" i="4"/>
  <c r="AW27" i="4"/>
  <c r="AW26" i="4"/>
  <c r="AW25" i="4"/>
  <c r="AW24" i="4"/>
  <c r="AW23" i="4"/>
  <c r="AW22" i="4"/>
  <c r="AW21" i="4"/>
  <c r="AW20" i="4"/>
  <c r="AW19" i="4"/>
  <c r="AW18" i="4"/>
  <c r="AW17" i="4"/>
  <c r="AW35" i="4" s="1"/>
  <c r="AW16" i="4"/>
  <c r="AW15" i="4"/>
  <c r="AW14" i="4"/>
  <c r="AW13" i="4"/>
  <c r="AW38" i="4" s="1"/>
  <c r="AW12" i="4"/>
  <c r="AW11" i="4"/>
  <c r="AW10" i="4"/>
  <c r="AW9" i="4"/>
  <c r="AW37" i="4" s="1"/>
  <c r="AW8" i="4"/>
  <c r="AW7" i="4"/>
  <c r="AW36" i="4" s="1"/>
  <c r="AW6" i="4"/>
  <c r="AW5" i="4"/>
  <c r="AW4" i="4"/>
  <c r="AW3" i="4"/>
  <c r="AW39" i="4" s="1"/>
  <c r="C34" i="1"/>
  <c r="D34" i="1" s="1"/>
  <c r="C39" i="1"/>
  <c r="D39" i="1" s="1"/>
  <c r="C38" i="1"/>
  <c r="D38" i="1" s="1"/>
  <c r="C37" i="1"/>
  <c r="D37" i="1" s="1"/>
  <c r="C36" i="1"/>
  <c r="D36" i="1" s="1"/>
  <c r="C35" i="1"/>
  <c r="D35" i="1" s="1"/>
  <c r="C46" i="4"/>
  <c r="D46" i="4" s="1"/>
  <c r="C45" i="4"/>
  <c r="C47" i="4" s="1"/>
  <c r="D47" i="4" s="1"/>
  <c r="C47" i="5"/>
  <c r="D47" i="5" s="1"/>
  <c r="C46" i="5"/>
  <c r="D46" i="5" s="1"/>
  <c r="C45" i="5"/>
  <c r="D45" i="5" s="1"/>
  <c r="C39" i="4"/>
  <c r="D39" i="4" s="1"/>
  <c r="C38" i="4"/>
  <c r="D38" i="4" s="1"/>
  <c r="C37" i="4"/>
  <c r="D37" i="4" s="1"/>
  <c r="C36" i="4"/>
  <c r="D36" i="4" s="1"/>
  <c r="C35" i="4"/>
  <c r="D35" i="4" s="1"/>
  <c r="C34" i="4"/>
  <c r="D34" i="4" s="1"/>
  <c r="C39" i="5"/>
  <c r="D39" i="5" s="1"/>
  <c r="C38" i="5"/>
  <c r="D38" i="5" s="1"/>
  <c r="C37" i="5"/>
  <c r="D37" i="5" s="1"/>
  <c r="C36" i="5"/>
  <c r="D36" i="5" s="1"/>
  <c r="C35" i="5"/>
  <c r="D35" i="5" s="1"/>
  <c r="C34" i="5"/>
  <c r="D34" i="5" s="1"/>
  <c r="B2" i="2"/>
  <c r="AW30" i="2"/>
  <c r="AW29" i="2"/>
  <c r="AW28" i="2"/>
  <c r="AW27" i="2"/>
  <c r="AW26" i="2"/>
  <c r="AW25" i="2"/>
  <c r="AW24" i="2"/>
  <c r="AW20" i="2"/>
  <c r="AW19" i="2"/>
  <c r="AW18" i="2"/>
  <c r="AW16" i="2"/>
  <c r="AW15" i="2"/>
  <c r="AW14" i="2"/>
  <c r="AW13" i="2"/>
  <c r="AW12" i="2"/>
  <c r="AW11" i="2"/>
  <c r="AW10" i="2"/>
  <c r="AW9" i="2"/>
  <c r="AW7" i="2"/>
  <c r="AW36" i="2" s="1"/>
  <c r="AW6" i="2"/>
  <c r="AW5" i="2"/>
  <c r="AW3" i="2"/>
  <c r="AW39" i="2" s="1"/>
  <c r="AW47" i="4" l="1"/>
  <c r="AW48" i="4"/>
  <c r="AW48" i="5"/>
  <c r="AW47" i="5"/>
  <c r="C45" i="1"/>
  <c r="D45" i="1" s="1"/>
  <c r="C46" i="1"/>
  <c r="D46" i="1" s="1"/>
  <c r="D45" i="4"/>
  <c r="C47" i="1" l="1"/>
  <c r="D47" i="1" s="1"/>
  <c r="AT41" i="5" l="1"/>
  <c r="AU41" i="5" s="1"/>
  <c r="AU32" i="5"/>
  <c r="AU31" i="5"/>
  <c r="AU30" i="5"/>
  <c r="AU29" i="5"/>
  <c r="AU28" i="5"/>
  <c r="AU27" i="5"/>
  <c r="AU26" i="5"/>
  <c r="AU25" i="5"/>
  <c r="AU24" i="5"/>
  <c r="AU23" i="5"/>
  <c r="AU22" i="5"/>
  <c r="AU21" i="5"/>
  <c r="AU20" i="5"/>
  <c r="AU19" i="5"/>
  <c r="AU18" i="5"/>
  <c r="AU17" i="5"/>
  <c r="AU16" i="5"/>
  <c r="AU15" i="5"/>
  <c r="AU14" i="5"/>
  <c r="AU13" i="5"/>
  <c r="AT43" i="5" s="1"/>
  <c r="AU43" i="5" s="1"/>
  <c r="AU12" i="5"/>
  <c r="AU11" i="5"/>
  <c r="AU10" i="5"/>
  <c r="AU9" i="5"/>
  <c r="AU8" i="5"/>
  <c r="AU7" i="5"/>
  <c r="AU6" i="5"/>
  <c r="AU5" i="5"/>
  <c r="AU4" i="5"/>
  <c r="AU3" i="5"/>
  <c r="AT42" i="4"/>
  <c r="AU42" i="4" s="1"/>
  <c r="AT41" i="4"/>
  <c r="AU41" i="4" s="1"/>
  <c r="AU32" i="4"/>
  <c r="AU31" i="4"/>
  <c r="AU30" i="4"/>
  <c r="AU29" i="4"/>
  <c r="AU28" i="4"/>
  <c r="AU27" i="4"/>
  <c r="AU26" i="4"/>
  <c r="AU25" i="4"/>
  <c r="AU24" i="4"/>
  <c r="AU23" i="4"/>
  <c r="AU22" i="4"/>
  <c r="AU21" i="4"/>
  <c r="AU20" i="4"/>
  <c r="AU19" i="4"/>
  <c r="AU18" i="4"/>
  <c r="AU17" i="4"/>
  <c r="AU16" i="4"/>
  <c r="AU15" i="4"/>
  <c r="AU14" i="4"/>
  <c r="AU13" i="4"/>
  <c r="AT43" i="4" s="1"/>
  <c r="AU43" i="4" s="1"/>
  <c r="AU12" i="4"/>
  <c r="AU11" i="4"/>
  <c r="AU10" i="4"/>
  <c r="AU9" i="4"/>
  <c r="AU8" i="4"/>
  <c r="AU7" i="4"/>
  <c r="AU6" i="4"/>
  <c r="AU5" i="4"/>
  <c r="AU4" i="4"/>
  <c r="AU3" i="4"/>
  <c r="AU32" i="1"/>
  <c r="AU31" i="1"/>
  <c r="AU30" i="1"/>
  <c r="AU29" i="1"/>
  <c r="AU28" i="1"/>
  <c r="AU27" i="1"/>
  <c r="AU26" i="1"/>
  <c r="AU25" i="1"/>
  <c r="AU24" i="1"/>
  <c r="AU23" i="1"/>
  <c r="AU22" i="1"/>
  <c r="AU21" i="1"/>
  <c r="AU20" i="1"/>
  <c r="AU19" i="1"/>
  <c r="AU18" i="1"/>
  <c r="AU17" i="1"/>
  <c r="AU16" i="1"/>
  <c r="AU15" i="1"/>
  <c r="AU14" i="1"/>
  <c r="AU13" i="1"/>
  <c r="AU12" i="1"/>
  <c r="AU11" i="1"/>
  <c r="AU10" i="1"/>
  <c r="AU9" i="1"/>
  <c r="AU8" i="1"/>
  <c r="AU7" i="1"/>
  <c r="AU6" i="1"/>
  <c r="AU5" i="1"/>
  <c r="AU4" i="1"/>
  <c r="AU3" i="1"/>
  <c r="AU32" i="2"/>
  <c r="AU31" i="2"/>
  <c r="AW31" i="2" s="1"/>
  <c r="AW34" i="2" s="1"/>
  <c r="AU30" i="2"/>
  <c r="AU29" i="2"/>
  <c r="AU28" i="2"/>
  <c r="AU27" i="2"/>
  <c r="AU26" i="2"/>
  <c r="AU25" i="2"/>
  <c r="AU24" i="2"/>
  <c r="AU23" i="2"/>
  <c r="AU22" i="2"/>
  <c r="AW22" i="2" s="1"/>
  <c r="AW38" i="2" s="1"/>
  <c r="AU21" i="2"/>
  <c r="AU20" i="2"/>
  <c r="AU19" i="2"/>
  <c r="AU18" i="2"/>
  <c r="AU17" i="2"/>
  <c r="AU16" i="2"/>
  <c r="AU15" i="2"/>
  <c r="AU14" i="2"/>
  <c r="AU13" i="2"/>
  <c r="AU12" i="2"/>
  <c r="AU11" i="2"/>
  <c r="AU10" i="2"/>
  <c r="AU9" i="2"/>
  <c r="AU8" i="2"/>
  <c r="AW8" i="2" s="1"/>
  <c r="AW37" i="2" s="1"/>
  <c r="AU7" i="2"/>
  <c r="AU6" i="2"/>
  <c r="AU5" i="2"/>
  <c r="AU4" i="2"/>
  <c r="AU3" i="2"/>
  <c r="F3" i="4"/>
  <c r="F3" i="5"/>
  <c r="F3" i="1"/>
  <c r="AE30" i="2"/>
  <c r="AO32" i="1"/>
  <c r="AO31" i="1"/>
  <c r="AO30" i="1"/>
  <c r="AO29" i="1"/>
  <c r="AO28" i="1"/>
  <c r="AO27" i="1"/>
  <c r="AO26" i="1"/>
  <c r="AO25" i="1"/>
  <c r="AO24" i="1"/>
  <c r="AO23" i="1"/>
  <c r="AO22" i="1"/>
  <c r="AO21" i="1"/>
  <c r="AO20" i="1"/>
  <c r="AO19" i="1"/>
  <c r="AO18" i="1"/>
  <c r="AO17" i="1"/>
  <c r="AO16" i="1"/>
  <c r="AO15" i="1"/>
  <c r="AO14" i="1"/>
  <c r="AO13" i="1"/>
  <c r="AO12" i="1"/>
  <c r="AO11" i="1"/>
  <c r="AO10" i="1"/>
  <c r="AO9" i="1"/>
  <c r="AO8" i="1"/>
  <c r="AO7" i="1"/>
  <c r="AO6" i="1"/>
  <c r="AO5" i="1"/>
  <c r="AO4" i="1"/>
  <c r="AO3" i="1"/>
  <c r="AO32" i="4"/>
  <c r="AO31" i="4"/>
  <c r="AO30" i="4"/>
  <c r="AO29" i="4"/>
  <c r="AO28" i="4"/>
  <c r="AO27" i="4"/>
  <c r="AO26" i="4"/>
  <c r="AO25" i="4"/>
  <c r="AO24" i="4"/>
  <c r="AO23" i="4"/>
  <c r="AO22" i="4"/>
  <c r="AO21" i="4"/>
  <c r="AO20" i="4"/>
  <c r="AO19" i="4"/>
  <c r="AO18" i="4"/>
  <c r="AO17" i="4"/>
  <c r="AO16" i="4"/>
  <c r="AO15" i="4"/>
  <c r="AO14" i="4"/>
  <c r="AO13" i="4"/>
  <c r="AO12" i="4"/>
  <c r="AO11" i="4"/>
  <c r="AO10" i="4"/>
  <c r="AO9" i="4"/>
  <c r="AO8" i="4"/>
  <c r="AO7" i="4"/>
  <c r="AO6" i="4"/>
  <c r="AO5" i="4"/>
  <c r="AO4" i="4"/>
  <c r="AO3" i="4"/>
  <c r="AO32" i="5"/>
  <c r="AO31" i="5"/>
  <c r="AO30" i="5"/>
  <c r="AO29" i="5"/>
  <c r="AO28" i="5"/>
  <c r="AO27" i="5"/>
  <c r="AO26" i="5"/>
  <c r="AO25" i="5"/>
  <c r="AO24" i="5"/>
  <c r="AO23" i="5"/>
  <c r="AO22" i="5"/>
  <c r="AO21" i="5"/>
  <c r="AO20" i="5"/>
  <c r="AO19" i="5"/>
  <c r="AO18" i="5"/>
  <c r="AO17" i="5"/>
  <c r="AO16" i="5"/>
  <c r="AO15" i="5"/>
  <c r="AO14" i="5"/>
  <c r="AO13" i="5"/>
  <c r="AO12" i="5"/>
  <c r="AO11" i="5"/>
  <c r="AO10" i="5"/>
  <c r="AO9" i="5"/>
  <c r="AO8" i="5"/>
  <c r="AO7" i="5"/>
  <c r="AO6" i="5"/>
  <c r="AO5" i="5"/>
  <c r="AO4" i="5"/>
  <c r="AO3" i="5"/>
  <c r="AO32" i="2"/>
  <c r="AO31" i="2"/>
  <c r="AO30" i="2"/>
  <c r="AO29" i="2"/>
  <c r="AO28" i="2"/>
  <c r="AO27" i="2"/>
  <c r="AO26" i="2"/>
  <c r="AO25" i="2"/>
  <c r="AO24" i="2"/>
  <c r="AO23" i="2"/>
  <c r="AO22" i="2"/>
  <c r="AO21" i="2"/>
  <c r="AO20" i="2"/>
  <c r="AO19" i="2"/>
  <c r="AO18" i="2"/>
  <c r="AO17" i="2"/>
  <c r="AO16" i="2"/>
  <c r="AO15" i="2"/>
  <c r="AO14" i="2"/>
  <c r="AO13" i="2"/>
  <c r="AO12" i="2"/>
  <c r="AO11" i="2"/>
  <c r="AO10" i="2"/>
  <c r="AO9" i="2"/>
  <c r="AO8" i="2"/>
  <c r="AO7" i="2"/>
  <c r="AO6" i="2"/>
  <c r="AO5" i="2"/>
  <c r="AO4" i="2"/>
  <c r="AO3" i="2"/>
  <c r="O31" i="2"/>
  <c r="O32" i="2"/>
  <c r="Q3" i="2"/>
  <c r="AK32" i="2"/>
  <c r="AK31" i="2"/>
  <c r="AK30" i="2"/>
  <c r="AK29" i="2"/>
  <c r="AK28" i="2"/>
  <c r="AK27" i="2"/>
  <c r="AK26" i="2"/>
  <c r="AK25" i="2"/>
  <c r="AK24" i="2"/>
  <c r="AK23" i="2"/>
  <c r="AK22" i="2"/>
  <c r="AK21" i="2"/>
  <c r="AK20" i="2"/>
  <c r="AK19" i="2"/>
  <c r="AK18" i="2"/>
  <c r="AK17" i="2"/>
  <c r="AK16" i="2"/>
  <c r="AK15" i="2"/>
  <c r="AK14" i="2"/>
  <c r="AK13" i="2"/>
  <c r="AK12" i="2"/>
  <c r="AK11" i="2"/>
  <c r="AK10" i="2"/>
  <c r="AK9" i="2"/>
  <c r="AK8" i="2"/>
  <c r="AK7" i="2"/>
  <c r="AK6" i="2"/>
  <c r="AK5" i="2"/>
  <c r="AK4" i="2"/>
  <c r="AK3" i="2"/>
  <c r="AK32" i="4"/>
  <c r="AK31" i="4"/>
  <c r="AK30" i="4"/>
  <c r="AK29" i="4"/>
  <c r="AK28" i="4"/>
  <c r="AK27" i="4"/>
  <c r="AK26" i="4"/>
  <c r="AK25" i="4"/>
  <c r="AK24" i="4"/>
  <c r="AK23" i="4"/>
  <c r="AK22" i="4"/>
  <c r="AK21" i="4"/>
  <c r="AK20" i="4"/>
  <c r="AK19" i="4"/>
  <c r="AK18" i="4"/>
  <c r="AK17" i="4"/>
  <c r="AK16" i="4"/>
  <c r="AK15" i="4"/>
  <c r="AK14" i="4"/>
  <c r="AK13" i="4"/>
  <c r="AK12" i="4"/>
  <c r="AK11" i="4"/>
  <c r="AK10" i="4"/>
  <c r="AK9" i="4"/>
  <c r="AK8" i="4"/>
  <c r="AK7" i="4"/>
  <c r="AK6" i="4"/>
  <c r="AK5" i="4"/>
  <c r="AK4" i="4"/>
  <c r="AK3" i="4"/>
  <c r="AK32" i="5"/>
  <c r="AK31" i="5"/>
  <c r="AK30" i="5"/>
  <c r="AK29" i="5"/>
  <c r="AK28" i="5"/>
  <c r="AK27" i="5"/>
  <c r="AK26" i="5"/>
  <c r="AK25" i="5"/>
  <c r="AK24" i="5"/>
  <c r="AK23" i="5"/>
  <c r="AK22" i="5"/>
  <c r="AK21" i="5"/>
  <c r="AK20" i="5"/>
  <c r="AK19" i="5"/>
  <c r="AK18" i="5"/>
  <c r="AK17" i="5"/>
  <c r="AK16" i="5"/>
  <c r="AK15" i="5"/>
  <c r="AK14" i="5"/>
  <c r="AK13" i="5"/>
  <c r="AK12" i="5"/>
  <c r="AK11" i="5"/>
  <c r="AK10" i="5"/>
  <c r="AK9" i="5"/>
  <c r="AK8" i="5"/>
  <c r="AK7" i="5"/>
  <c r="AK6" i="5"/>
  <c r="AK5" i="5"/>
  <c r="AK4" i="5"/>
  <c r="AK3" i="5"/>
  <c r="AK32" i="1"/>
  <c r="AK31" i="1"/>
  <c r="AK30" i="1"/>
  <c r="AK29" i="1"/>
  <c r="AK28" i="1"/>
  <c r="AK27" i="1"/>
  <c r="AK26" i="1"/>
  <c r="AK25" i="1"/>
  <c r="AK24" i="1"/>
  <c r="AK23" i="1"/>
  <c r="AK22" i="1"/>
  <c r="AK21" i="1"/>
  <c r="AK20" i="1"/>
  <c r="AK19" i="1"/>
  <c r="AK18" i="1"/>
  <c r="AK17" i="1"/>
  <c r="AK16" i="1"/>
  <c r="AK15" i="1"/>
  <c r="AK14" i="1"/>
  <c r="AK13" i="1"/>
  <c r="AK12" i="1"/>
  <c r="AK11" i="1"/>
  <c r="AK10" i="1"/>
  <c r="AK9" i="1"/>
  <c r="AK8" i="1"/>
  <c r="AK7" i="1"/>
  <c r="AK6" i="1"/>
  <c r="AK5" i="1"/>
  <c r="AK4" i="1"/>
  <c r="AK3" i="1"/>
  <c r="X43" i="4"/>
  <c r="X42" i="4"/>
  <c r="X41" i="4"/>
  <c r="X43" i="5"/>
  <c r="X42" i="5"/>
  <c r="X41" i="5"/>
  <c r="X43" i="1"/>
  <c r="X42" i="1"/>
  <c r="X41" i="1"/>
  <c r="AE32" i="1"/>
  <c r="AE31" i="1"/>
  <c r="AE30" i="1"/>
  <c r="AE29" i="1"/>
  <c r="AE28" i="1"/>
  <c r="AE27" i="1"/>
  <c r="AE26" i="1"/>
  <c r="AE25" i="1"/>
  <c r="AE24" i="1"/>
  <c r="AE23" i="1"/>
  <c r="AE22" i="1"/>
  <c r="AE21" i="1"/>
  <c r="AE20" i="1"/>
  <c r="AE19" i="1"/>
  <c r="AE18" i="1"/>
  <c r="AE17" i="1"/>
  <c r="AE16" i="1"/>
  <c r="AE15" i="1"/>
  <c r="AE14" i="1"/>
  <c r="AE13" i="1"/>
  <c r="AE12" i="1"/>
  <c r="AE11" i="1"/>
  <c r="AE10" i="1"/>
  <c r="AE9" i="1"/>
  <c r="AE8" i="1"/>
  <c r="AE7" i="1"/>
  <c r="AE6" i="1"/>
  <c r="AE5" i="1"/>
  <c r="AE4" i="1"/>
  <c r="AE32" i="4"/>
  <c r="AE31" i="4"/>
  <c r="AE30" i="4"/>
  <c r="AE29" i="4"/>
  <c r="AE28" i="4"/>
  <c r="AE27" i="4"/>
  <c r="AE26" i="4"/>
  <c r="AE25" i="4"/>
  <c r="AE24" i="4"/>
  <c r="AE23" i="4"/>
  <c r="AE22" i="4"/>
  <c r="AE21" i="4"/>
  <c r="AE20" i="4"/>
  <c r="AE19" i="4"/>
  <c r="AE18" i="4"/>
  <c r="AE17" i="4"/>
  <c r="AE16" i="4"/>
  <c r="AE15" i="4"/>
  <c r="AE14" i="4"/>
  <c r="AE13" i="4"/>
  <c r="AE12" i="4"/>
  <c r="AE11" i="4"/>
  <c r="AE10" i="4"/>
  <c r="AE9" i="4"/>
  <c r="AE8" i="4"/>
  <c r="AE7" i="4"/>
  <c r="AE6" i="4"/>
  <c r="AE5" i="4"/>
  <c r="AE4" i="4"/>
  <c r="AE32" i="5"/>
  <c r="AE31" i="5"/>
  <c r="AE30" i="5"/>
  <c r="AE29" i="5"/>
  <c r="AE28" i="5"/>
  <c r="AE27" i="5"/>
  <c r="AE26" i="5"/>
  <c r="AE25" i="5"/>
  <c r="AE24" i="5"/>
  <c r="AE23" i="5"/>
  <c r="AE22" i="5"/>
  <c r="AE21" i="5"/>
  <c r="AE20" i="5"/>
  <c r="AE19" i="5"/>
  <c r="AE18" i="5"/>
  <c r="AE17" i="5"/>
  <c r="AE16" i="5"/>
  <c r="AE15" i="5"/>
  <c r="AE14" i="5"/>
  <c r="AE13" i="5"/>
  <c r="AE12" i="5"/>
  <c r="AE11" i="5"/>
  <c r="AE10" i="5"/>
  <c r="AE9" i="5"/>
  <c r="AE8" i="5"/>
  <c r="AE7" i="5"/>
  <c r="AE6" i="5"/>
  <c r="AE5" i="5"/>
  <c r="AE4" i="5"/>
  <c r="AE32" i="2"/>
  <c r="AE31" i="2"/>
  <c r="AE29" i="2"/>
  <c r="AE28" i="2"/>
  <c r="AE27" i="2"/>
  <c r="AE26" i="2"/>
  <c r="AE25" i="2"/>
  <c r="AE24" i="2"/>
  <c r="AE23" i="2"/>
  <c r="AE22" i="2"/>
  <c r="AE21" i="2"/>
  <c r="AE20" i="2"/>
  <c r="AE19" i="2"/>
  <c r="AE18" i="2"/>
  <c r="AE17" i="2"/>
  <c r="AE16" i="2"/>
  <c r="AE15" i="2"/>
  <c r="AE14" i="2"/>
  <c r="AE13" i="2"/>
  <c r="AE12" i="2"/>
  <c r="AE11" i="2"/>
  <c r="AE10" i="2"/>
  <c r="AE9" i="2"/>
  <c r="AE8" i="2"/>
  <c r="AE7" i="2"/>
  <c r="AE6" i="2"/>
  <c r="AE5" i="2"/>
  <c r="AE4" i="2"/>
  <c r="AE3" i="1"/>
  <c r="AE3" i="4"/>
  <c r="AE3" i="5"/>
  <c r="AE3" i="2"/>
  <c r="F4" i="1"/>
  <c r="F4" i="5"/>
  <c r="F4" i="4"/>
  <c r="AA38" i="4"/>
  <c r="AA13" i="4" s="1"/>
  <c r="AA38" i="2"/>
  <c r="AA30" i="2" s="1"/>
  <c r="Z37" i="1"/>
  <c r="AA37" i="1" s="1"/>
  <c r="AA9" i="1" s="1"/>
  <c r="Z37" i="4"/>
  <c r="AA37" i="4" s="1"/>
  <c r="AA28" i="4" s="1"/>
  <c r="Z37" i="5"/>
  <c r="AA37" i="5" s="1"/>
  <c r="AA18" i="5" s="1"/>
  <c r="Z39" i="1"/>
  <c r="AA39" i="1" s="1"/>
  <c r="AA25" i="1" s="1"/>
  <c r="Z39" i="4"/>
  <c r="AA39" i="4" s="1"/>
  <c r="Z39" i="5"/>
  <c r="AA39" i="5" s="1"/>
  <c r="AA11" i="5" s="1"/>
  <c r="AA39" i="2"/>
  <c r="AA26" i="2" s="1"/>
  <c r="Z36" i="1"/>
  <c r="AA36" i="1" s="1"/>
  <c r="AA7" i="1" s="1"/>
  <c r="Z36" i="4"/>
  <c r="AA36" i="4" s="1"/>
  <c r="AA12" i="4" s="1"/>
  <c r="Z36" i="5"/>
  <c r="AA36" i="5" s="1"/>
  <c r="AA19" i="5" s="1"/>
  <c r="AA36" i="2"/>
  <c r="AA14" i="2" s="1"/>
  <c r="Z35" i="1"/>
  <c r="AA35" i="1" s="1"/>
  <c r="AA17" i="1" s="1"/>
  <c r="Z35" i="4"/>
  <c r="AA35" i="4" s="1"/>
  <c r="AA21" i="4" s="1"/>
  <c r="Z35" i="5"/>
  <c r="AA35" i="5" s="1"/>
  <c r="AA17" i="5" s="1"/>
  <c r="AA35" i="2"/>
  <c r="AA21" i="2" s="1"/>
  <c r="Z34" i="1"/>
  <c r="AA34" i="1" s="1"/>
  <c r="AA29" i="1" s="1"/>
  <c r="Z34" i="4"/>
  <c r="AA34" i="4" s="1"/>
  <c r="AA29" i="4" s="1"/>
  <c r="Z34" i="5"/>
  <c r="AA34" i="5" s="1"/>
  <c r="AA20" i="5" s="1"/>
  <c r="AA34" i="2"/>
  <c r="AA31" i="2" s="1"/>
  <c r="AA38" i="1"/>
  <c r="AA15" i="1" s="1"/>
  <c r="AA38" i="5"/>
  <c r="AA27" i="5" s="1"/>
  <c r="AA37" i="2"/>
  <c r="AA28" i="2" s="1"/>
  <c r="X43" i="2"/>
  <c r="X42" i="2"/>
  <c r="X41" i="2"/>
  <c r="Q3" i="4"/>
  <c r="Q3" i="5"/>
  <c r="Q3" i="1"/>
  <c r="T32" i="5"/>
  <c r="Q32" i="5"/>
  <c r="O32" i="5"/>
  <c r="M32" i="5"/>
  <c r="K32" i="5"/>
  <c r="F32" i="5"/>
  <c r="T31" i="5"/>
  <c r="Q31" i="5"/>
  <c r="O31" i="5"/>
  <c r="M31" i="5"/>
  <c r="K31" i="5"/>
  <c r="F31" i="5"/>
  <c r="T30" i="5"/>
  <c r="Q30" i="5"/>
  <c r="O30" i="5"/>
  <c r="M30" i="5"/>
  <c r="K30" i="5"/>
  <c r="F30" i="5"/>
  <c r="T29" i="5"/>
  <c r="Q29" i="5"/>
  <c r="O29" i="5"/>
  <c r="M29" i="5"/>
  <c r="K29" i="5"/>
  <c r="F29" i="5"/>
  <c r="T28" i="5"/>
  <c r="Q28" i="5"/>
  <c r="O28" i="5"/>
  <c r="M28" i="5"/>
  <c r="K28" i="5"/>
  <c r="F28" i="5"/>
  <c r="T27" i="5"/>
  <c r="Q27" i="5"/>
  <c r="O27" i="5"/>
  <c r="M27" i="5"/>
  <c r="K27" i="5"/>
  <c r="F27" i="5"/>
  <c r="T26" i="5"/>
  <c r="Q26" i="5"/>
  <c r="O26" i="5"/>
  <c r="M26" i="5"/>
  <c r="K26" i="5"/>
  <c r="F26" i="5"/>
  <c r="T25" i="5"/>
  <c r="Q25" i="5"/>
  <c r="O25" i="5"/>
  <c r="M25" i="5"/>
  <c r="K25" i="5"/>
  <c r="F25" i="5"/>
  <c r="T24" i="5"/>
  <c r="Q24" i="5"/>
  <c r="O24" i="5"/>
  <c r="M24" i="5"/>
  <c r="K24" i="5"/>
  <c r="F24" i="5"/>
  <c r="T23" i="5"/>
  <c r="Q23" i="5"/>
  <c r="O23" i="5"/>
  <c r="M23" i="5"/>
  <c r="K23" i="5"/>
  <c r="F23" i="5"/>
  <c r="T22" i="5"/>
  <c r="Q22" i="5"/>
  <c r="O22" i="5"/>
  <c r="M22" i="5"/>
  <c r="K22" i="5"/>
  <c r="F22" i="5"/>
  <c r="T21" i="5"/>
  <c r="Q21" i="5"/>
  <c r="O21" i="5"/>
  <c r="M21" i="5"/>
  <c r="K21" i="5"/>
  <c r="F21" i="5"/>
  <c r="T20" i="5"/>
  <c r="Q20" i="5"/>
  <c r="O20" i="5"/>
  <c r="M20" i="5"/>
  <c r="K20" i="5"/>
  <c r="F20" i="5"/>
  <c r="T19" i="5"/>
  <c r="Q19" i="5"/>
  <c r="O19" i="5"/>
  <c r="M19" i="5"/>
  <c r="K19" i="5"/>
  <c r="F19" i="5"/>
  <c r="T18" i="5"/>
  <c r="Q18" i="5"/>
  <c r="O18" i="5"/>
  <c r="M18" i="5"/>
  <c r="K18" i="5"/>
  <c r="F18" i="5"/>
  <c r="T17" i="5"/>
  <c r="Q17" i="5"/>
  <c r="O17" i="5"/>
  <c r="M17" i="5"/>
  <c r="K17" i="5"/>
  <c r="F17" i="5"/>
  <c r="T16" i="5"/>
  <c r="Q16" i="5"/>
  <c r="O16" i="5"/>
  <c r="M16" i="5"/>
  <c r="K16" i="5"/>
  <c r="F16" i="5"/>
  <c r="T15" i="5"/>
  <c r="Q15" i="5"/>
  <c r="O15" i="5"/>
  <c r="M15" i="5"/>
  <c r="K15" i="5"/>
  <c r="F15" i="5"/>
  <c r="T14" i="5"/>
  <c r="Q14" i="5"/>
  <c r="O14" i="5"/>
  <c r="M14" i="5"/>
  <c r="K14" i="5"/>
  <c r="F14" i="5"/>
  <c r="T13" i="5"/>
  <c r="Q13" i="5"/>
  <c r="O13" i="5"/>
  <c r="M13" i="5"/>
  <c r="K13" i="5"/>
  <c r="F13" i="5"/>
  <c r="T12" i="5"/>
  <c r="Q12" i="5"/>
  <c r="O12" i="5"/>
  <c r="M12" i="5"/>
  <c r="K12" i="5"/>
  <c r="F12" i="5"/>
  <c r="T11" i="5"/>
  <c r="Q11" i="5"/>
  <c r="O11" i="5"/>
  <c r="M11" i="5"/>
  <c r="K11" i="5"/>
  <c r="F11" i="5"/>
  <c r="T10" i="5"/>
  <c r="Q10" i="5"/>
  <c r="O10" i="5"/>
  <c r="M10" i="5"/>
  <c r="K10" i="5"/>
  <c r="F10" i="5"/>
  <c r="T9" i="5"/>
  <c r="Q9" i="5"/>
  <c r="O9" i="5"/>
  <c r="M9" i="5"/>
  <c r="K9" i="5"/>
  <c r="F9" i="5"/>
  <c r="T8" i="5"/>
  <c r="Q8" i="5"/>
  <c r="O8" i="5"/>
  <c r="M8" i="5"/>
  <c r="K8" i="5"/>
  <c r="F8" i="5"/>
  <c r="T7" i="5"/>
  <c r="Q7" i="5"/>
  <c r="O7" i="5"/>
  <c r="M7" i="5"/>
  <c r="K7" i="5"/>
  <c r="F7" i="5"/>
  <c r="T6" i="5"/>
  <c r="Q6" i="5"/>
  <c r="O6" i="5"/>
  <c r="M6" i="5"/>
  <c r="K6" i="5"/>
  <c r="F6" i="5"/>
  <c r="T5" i="5"/>
  <c r="Q5" i="5"/>
  <c r="O5" i="5"/>
  <c r="M5" i="5"/>
  <c r="K5" i="5"/>
  <c r="F5" i="5"/>
  <c r="T4" i="5"/>
  <c r="Q4" i="5"/>
  <c r="O4" i="5"/>
  <c r="M4" i="5"/>
  <c r="K4" i="5"/>
  <c r="T3" i="5"/>
  <c r="O3" i="5"/>
  <c r="M3" i="5"/>
  <c r="K3" i="5"/>
  <c r="B2" i="5"/>
  <c r="T32" i="4"/>
  <c r="Q32" i="4"/>
  <c r="O32" i="4"/>
  <c r="M32" i="4"/>
  <c r="K32" i="4"/>
  <c r="F32" i="4"/>
  <c r="T31" i="4"/>
  <c r="Q31" i="4"/>
  <c r="O31" i="4"/>
  <c r="M31" i="4"/>
  <c r="K31" i="4"/>
  <c r="F31" i="4"/>
  <c r="T30" i="4"/>
  <c r="Q30" i="4"/>
  <c r="O30" i="4"/>
  <c r="M30" i="4"/>
  <c r="K30" i="4"/>
  <c r="F30" i="4"/>
  <c r="T29" i="4"/>
  <c r="Q29" i="4"/>
  <c r="O29" i="4"/>
  <c r="M29" i="4"/>
  <c r="K29" i="4"/>
  <c r="F29" i="4"/>
  <c r="T28" i="4"/>
  <c r="Q28" i="4"/>
  <c r="O28" i="4"/>
  <c r="M28" i="4"/>
  <c r="K28" i="4"/>
  <c r="F28" i="4"/>
  <c r="T27" i="4"/>
  <c r="Q27" i="4"/>
  <c r="O27" i="4"/>
  <c r="M27" i="4"/>
  <c r="K27" i="4"/>
  <c r="F27" i="4"/>
  <c r="T26" i="4"/>
  <c r="Q26" i="4"/>
  <c r="O26" i="4"/>
  <c r="M26" i="4"/>
  <c r="K26" i="4"/>
  <c r="F26" i="4"/>
  <c r="T25" i="4"/>
  <c r="Q25" i="4"/>
  <c r="O25" i="4"/>
  <c r="M25" i="4"/>
  <c r="K25" i="4"/>
  <c r="F25" i="4"/>
  <c r="T24" i="4"/>
  <c r="Q24" i="4"/>
  <c r="O24" i="4"/>
  <c r="M24" i="4"/>
  <c r="K24" i="4"/>
  <c r="F24" i="4"/>
  <c r="T23" i="4"/>
  <c r="Q23" i="4"/>
  <c r="O23" i="4"/>
  <c r="M23" i="4"/>
  <c r="K23" i="4"/>
  <c r="F23" i="4"/>
  <c r="T22" i="4"/>
  <c r="Q22" i="4"/>
  <c r="O22" i="4"/>
  <c r="M22" i="4"/>
  <c r="K22" i="4"/>
  <c r="F22" i="4"/>
  <c r="T21" i="4"/>
  <c r="Q21" i="4"/>
  <c r="O21" i="4"/>
  <c r="M21" i="4"/>
  <c r="K21" i="4"/>
  <c r="F21" i="4"/>
  <c r="T20" i="4"/>
  <c r="Q20" i="4"/>
  <c r="O20" i="4"/>
  <c r="M20" i="4"/>
  <c r="K20" i="4"/>
  <c r="F20" i="4"/>
  <c r="T19" i="4"/>
  <c r="Q19" i="4"/>
  <c r="O19" i="4"/>
  <c r="M19" i="4"/>
  <c r="K19" i="4"/>
  <c r="F19" i="4"/>
  <c r="T18" i="4"/>
  <c r="Q18" i="4"/>
  <c r="O18" i="4"/>
  <c r="M18" i="4"/>
  <c r="K18" i="4"/>
  <c r="F18" i="4"/>
  <c r="T17" i="4"/>
  <c r="Q17" i="4"/>
  <c r="O17" i="4"/>
  <c r="M17" i="4"/>
  <c r="K17" i="4"/>
  <c r="F17" i="4"/>
  <c r="T16" i="4"/>
  <c r="Q16" i="4"/>
  <c r="O16" i="4"/>
  <c r="M16" i="4"/>
  <c r="K16" i="4"/>
  <c r="F16" i="4"/>
  <c r="T15" i="4"/>
  <c r="Q15" i="4"/>
  <c r="O15" i="4"/>
  <c r="M15" i="4"/>
  <c r="K15" i="4"/>
  <c r="F15" i="4"/>
  <c r="T14" i="4"/>
  <c r="Q14" i="4"/>
  <c r="O14" i="4"/>
  <c r="M14" i="4"/>
  <c r="K14" i="4"/>
  <c r="F14" i="4"/>
  <c r="T13" i="4"/>
  <c r="Q13" i="4"/>
  <c r="O13" i="4"/>
  <c r="M13" i="4"/>
  <c r="K13" i="4"/>
  <c r="F13" i="4"/>
  <c r="T12" i="4"/>
  <c r="Q12" i="4"/>
  <c r="O12" i="4"/>
  <c r="M12" i="4"/>
  <c r="K12" i="4"/>
  <c r="F12" i="4"/>
  <c r="T11" i="4"/>
  <c r="Q11" i="4"/>
  <c r="O11" i="4"/>
  <c r="M11" i="4"/>
  <c r="K11" i="4"/>
  <c r="F11" i="4"/>
  <c r="T10" i="4"/>
  <c r="Q10" i="4"/>
  <c r="O10" i="4"/>
  <c r="M10" i="4"/>
  <c r="K10" i="4"/>
  <c r="F10" i="4"/>
  <c r="T9" i="4"/>
  <c r="Q9" i="4"/>
  <c r="O9" i="4"/>
  <c r="M9" i="4"/>
  <c r="K9" i="4"/>
  <c r="F9" i="4"/>
  <c r="T8" i="4"/>
  <c r="Q8" i="4"/>
  <c r="O8" i="4"/>
  <c r="M8" i="4"/>
  <c r="K8" i="4"/>
  <c r="F8" i="4"/>
  <c r="T7" i="4"/>
  <c r="Q7" i="4"/>
  <c r="O7" i="4"/>
  <c r="M7" i="4"/>
  <c r="K7" i="4"/>
  <c r="F7" i="4"/>
  <c r="T6" i="4"/>
  <c r="Q6" i="4"/>
  <c r="O6" i="4"/>
  <c r="M6" i="4"/>
  <c r="K6" i="4"/>
  <c r="F6" i="4"/>
  <c r="T5" i="4"/>
  <c r="Q5" i="4"/>
  <c r="O5" i="4"/>
  <c r="M5" i="4"/>
  <c r="K5" i="4"/>
  <c r="F5" i="4"/>
  <c r="T4" i="4"/>
  <c r="Q4" i="4"/>
  <c r="O4" i="4"/>
  <c r="M4" i="4"/>
  <c r="K4" i="4"/>
  <c r="T3" i="4"/>
  <c r="O3" i="4"/>
  <c r="M3" i="4"/>
  <c r="K3" i="4"/>
  <c r="B2" i="4"/>
  <c r="T32" i="1"/>
  <c r="Q32" i="1"/>
  <c r="O32" i="1"/>
  <c r="M32" i="1"/>
  <c r="K32" i="1"/>
  <c r="F32" i="1"/>
  <c r="T31" i="1"/>
  <c r="Q31" i="1"/>
  <c r="O31" i="1"/>
  <c r="M31" i="1"/>
  <c r="K31" i="1"/>
  <c r="F31" i="1"/>
  <c r="T30" i="1"/>
  <c r="Q30" i="1"/>
  <c r="O30" i="1"/>
  <c r="M30" i="1"/>
  <c r="K30" i="1"/>
  <c r="F30" i="1"/>
  <c r="T29" i="1"/>
  <c r="Q29" i="1"/>
  <c r="O29" i="1"/>
  <c r="M29" i="1"/>
  <c r="K29" i="1"/>
  <c r="F29" i="1"/>
  <c r="T28" i="1"/>
  <c r="Q28" i="1"/>
  <c r="O28" i="1"/>
  <c r="M28" i="1"/>
  <c r="K28" i="1"/>
  <c r="F28" i="1"/>
  <c r="T27" i="1"/>
  <c r="Q27" i="1"/>
  <c r="O27" i="1"/>
  <c r="M27" i="1"/>
  <c r="K27" i="1"/>
  <c r="F27" i="1"/>
  <c r="T26" i="1"/>
  <c r="Q26" i="1"/>
  <c r="O26" i="1"/>
  <c r="M26" i="1"/>
  <c r="K26" i="1"/>
  <c r="F26" i="1"/>
  <c r="T25" i="1"/>
  <c r="Q25" i="1"/>
  <c r="O25" i="1"/>
  <c r="M25" i="1"/>
  <c r="K25" i="1"/>
  <c r="F25" i="1"/>
  <c r="T24" i="1"/>
  <c r="Q24" i="1"/>
  <c r="O24" i="1"/>
  <c r="M24" i="1"/>
  <c r="K24" i="1"/>
  <c r="F24" i="1"/>
  <c r="T23" i="1"/>
  <c r="Q23" i="1"/>
  <c r="O23" i="1"/>
  <c r="M23" i="1"/>
  <c r="K23" i="1"/>
  <c r="F23" i="1"/>
  <c r="T22" i="1"/>
  <c r="Q22" i="1"/>
  <c r="O22" i="1"/>
  <c r="M22" i="1"/>
  <c r="K22" i="1"/>
  <c r="F22" i="1"/>
  <c r="T21" i="1"/>
  <c r="Q21" i="1"/>
  <c r="O21" i="1"/>
  <c r="M21" i="1"/>
  <c r="K21" i="1"/>
  <c r="F21" i="1"/>
  <c r="T20" i="1"/>
  <c r="Q20" i="1"/>
  <c r="O20" i="1"/>
  <c r="M20" i="1"/>
  <c r="K20" i="1"/>
  <c r="F20" i="1"/>
  <c r="T19" i="1"/>
  <c r="Q19" i="1"/>
  <c r="O19" i="1"/>
  <c r="M19" i="1"/>
  <c r="K19" i="1"/>
  <c r="F19" i="1"/>
  <c r="T18" i="1"/>
  <c r="Q18" i="1"/>
  <c r="O18" i="1"/>
  <c r="M18" i="1"/>
  <c r="K18" i="1"/>
  <c r="F18" i="1"/>
  <c r="T17" i="1"/>
  <c r="Q17" i="1"/>
  <c r="O17" i="1"/>
  <c r="M17" i="1"/>
  <c r="K17" i="1"/>
  <c r="F17" i="1"/>
  <c r="T16" i="1"/>
  <c r="Q16" i="1"/>
  <c r="O16" i="1"/>
  <c r="M16" i="1"/>
  <c r="K16" i="1"/>
  <c r="F16" i="1"/>
  <c r="T15" i="1"/>
  <c r="Q15" i="1"/>
  <c r="O15" i="1"/>
  <c r="M15" i="1"/>
  <c r="K15" i="1"/>
  <c r="F15" i="1"/>
  <c r="T14" i="1"/>
  <c r="Q14" i="1"/>
  <c r="O14" i="1"/>
  <c r="M14" i="1"/>
  <c r="K14" i="1"/>
  <c r="F14" i="1"/>
  <c r="T13" i="1"/>
  <c r="Q13" i="1"/>
  <c r="O13" i="1"/>
  <c r="M13" i="1"/>
  <c r="K13" i="1"/>
  <c r="F13" i="1"/>
  <c r="T12" i="1"/>
  <c r="Q12" i="1"/>
  <c r="O12" i="1"/>
  <c r="M12" i="1"/>
  <c r="K12" i="1"/>
  <c r="F12" i="1"/>
  <c r="T11" i="1"/>
  <c r="Q11" i="1"/>
  <c r="O11" i="1"/>
  <c r="M11" i="1"/>
  <c r="K11" i="1"/>
  <c r="F11" i="1"/>
  <c r="T10" i="1"/>
  <c r="Q10" i="1"/>
  <c r="O10" i="1"/>
  <c r="M10" i="1"/>
  <c r="K10" i="1"/>
  <c r="F10" i="1"/>
  <c r="T9" i="1"/>
  <c r="Q9" i="1"/>
  <c r="O9" i="1"/>
  <c r="M9" i="1"/>
  <c r="K9" i="1"/>
  <c r="F9" i="1"/>
  <c r="T8" i="1"/>
  <c r="Q8" i="1"/>
  <c r="O8" i="1"/>
  <c r="M8" i="1"/>
  <c r="K8" i="1"/>
  <c r="F8" i="1"/>
  <c r="T7" i="1"/>
  <c r="Q7" i="1"/>
  <c r="O7" i="1"/>
  <c r="M7" i="1"/>
  <c r="K7" i="1"/>
  <c r="F7" i="1"/>
  <c r="T6" i="1"/>
  <c r="Q6" i="1"/>
  <c r="O6" i="1"/>
  <c r="M6" i="1"/>
  <c r="K6" i="1"/>
  <c r="F6" i="1"/>
  <c r="T5" i="1"/>
  <c r="Q5" i="1"/>
  <c r="O5" i="1"/>
  <c r="M5" i="1"/>
  <c r="K5" i="1"/>
  <c r="F5" i="1"/>
  <c r="T4" i="1"/>
  <c r="Q4" i="1"/>
  <c r="O4" i="1"/>
  <c r="M4" i="1"/>
  <c r="K4" i="1"/>
  <c r="T3" i="1"/>
  <c r="O3" i="1"/>
  <c r="M3" i="1"/>
  <c r="K3" i="1"/>
  <c r="B2" i="1"/>
  <c r="C39" i="2"/>
  <c r="D39" i="2" s="1"/>
  <c r="C38" i="2"/>
  <c r="D38" i="2" s="1"/>
  <c r="C37" i="2"/>
  <c r="D37" i="2" s="1"/>
  <c r="C36" i="2"/>
  <c r="D36" i="2" s="1"/>
  <c r="C35" i="2"/>
  <c r="D35" i="2" s="1"/>
  <c r="T32" i="2"/>
  <c r="T31" i="2"/>
  <c r="T30" i="2"/>
  <c r="T29" i="2"/>
  <c r="T28" i="2"/>
  <c r="T27" i="2"/>
  <c r="T26" i="2"/>
  <c r="T25" i="2"/>
  <c r="T24" i="2"/>
  <c r="T23" i="2"/>
  <c r="T22" i="2"/>
  <c r="T21" i="2"/>
  <c r="T20" i="2"/>
  <c r="T19" i="2"/>
  <c r="T18" i="2"/>
  <c r="T17" i="2"/>
  <c r="T16" i="2"/>
  <c r="T15" i="2"/>
  <c r="T14" i="2"/>
  <c r="T13" i="2"/>
  <c r="T12" i="2"/>
  <c r="T11" i="2"/>
  <c r="T10" i="2"/>
  <c r="T9" i="2"/>
  <c r="T8" i="2"/>
  <c r="T7" i="2"/>
  <c r="T6" i="2"/>
  <c r="T5" i="2"/>
  <c r="T4" i="2"/>
  <c r="T3" i="2"/>
  <c r="K3" i="2"/>
  <c r="K4" i="2"/>
  <c r="K5" i="2"/>
  <c r="K6" i="2"/>
  <c r="K7" i="2"/>
  <c r="K8" i="2"/>
  <c r="K9" i="2"/>
  <c r="K10" i="2"/>
  <c r="K11" i="2"/>
  <c r="K12" i="2"/>
  <c r="K13" i="2"/>
  <c r="K14" i="2"/>
  <c r="K15" i="2"/>
  <c r="K16" i="2"/>
  <c r="K17" i="2"/>
  <c r="K18" i="2"/>
  <c r="K19" i="2"/>
  <c r="K20" i="2"/>
  <c r="K21" i="2"/>
  <c r="K22" i="2"/>
  <c r="K23" i="2"/>
  <c r="K24" i="2"/>
  <c r="K25" i="2"/>
  <c r="K26" i="2"/>
  <c r="K27" i="2"/>
  <c r="K28" i="2"/>
  <c r="K29" i="2"/>
  <c r="K30" i="2"/>
  <c r="K31" i="2"/>
  <c r="K32" i="2"/>
  <c r="C34" i="2"/>
  <c r="D34" i="2" s="1"/>
  <c r="Q32" i="2"/>
  <c r="M32" i="2"/>
  <c r="F32" i="2"/>
  <c r="Q31" i="2"/>
  <c r="M31" i="2"/>
  <c r="F31" i="2"/>
  <c r="Q30" i="2"/>
  <c r="O30" i="2"/>
  <c r="M30" i="2"/>
  <c r="F30" i="2"/>
  <c r="Q29" i="2"/>
  <c r="O29" i="2"/>
  <c r="M29" i="2"/>
  <c r="F29" i="2"/>
  <c r="Q28" i="2"/>
  <c r="O28" i="2"/>
  <c r="M28" i="2"/>
  <c r="F28" i="2"/>
  <c r="Q27" i="2"/>
  <c r="O27" i="2"/>
  <c r="M27" i="2"/>
  <c r="F27" i="2"/>
  <c r="Q26" i="2"/>
  <c r="O26" i="2"/>
  <c r="M26" i="2"/>
  <c r="F26" i="2"/>
  <c r="Q25" i="2"/>
  <c r="O25" i="2"/>
  <c r="M25" i="2"/>
  <c r="F25" i="2"/>
  <c r="Q24" i="2"/>
  <c r="O24" i="2"/>
  <c r="M24" i="2"/>
  <c r="F24" i="2"/>
  <c r="Q23" i="2"/>
  <c r="O23" i="2"/>
  <c r="M23" i="2"/>
  <c r="F23" i="2"/>
  <c r="Q22" i="2"/>
  <c r="O22" i="2"/>
  <c r="M22" i="2"/>
  <c r="F22" i="2"/>
  <c r="Q21" i="2"/>
  <c r="O21" i="2"/>
  <c r="M21" i="2"/>
  <c r="F21" i="2"/>
  <c r="Q20" i="2"/>
  <c r="O20" i="2"/>
  <c r="M20" i="2"/>
  <c r="F20" i="2"/>
  <c r="Q19" i="2"/>
  <c r="O19" i="2"/>
  <c r="M19" i="2"/>
  <c r="F19" i="2"/>
  <c r="Q18" i="2"/>
  <c r="O18" i="2"/>
  <c r="M18" i="2"/>
  <c r="F18" i="2"/>
  <c r="Q17" i="2"/>
  <c r="O17" i="2"/>
  <c r="M17" i="2"/>
  <c r="F17" i="2"/>
  <c r="Q16" i="2"/>
  <c r="O16" i="2"/>
  <c r="M16" i="2"/>
  <c r="F16" i="2"/>
  <c r="Q15" i="2"/>
  <c r="O15" i="2"/>
  <c r="M15" i="2"/>
  <c r="F15" i="2"/>
  <c r="Q14" i="2"/>
  <c r="O14" i="2"/>
  <c r="M14" i="2"/>
  <c r="F14" i="2"/>
  <c r="Q13" i="2"/>
  <c r="O13" i="2"/>
  <c r="M13" i="2"/>
  <c r="F13" i="2"/>
  <c r="Q12" i="2"/>
  <c r="O12" i="2"/>
  <c r="M12" i="2"/>
  <c r="F12" i="2"/>
  <c r="Q11" i="2"/>
  <c r="O11" i="2"/>
  <c r="M11" i="2"/>
  <c r="F11" i="2"/>
  <c r="Q10" i="2"/>
  <c r="O10" i="2"/>
  <c r="M10" i="2"/>
  <c r="F10" i="2"/>
  <c r="Q9" i="2"/>
  <c r="O9" i="2"/>
  <c r="M9" i="2"/>
  <c r="F9" i="2"/>
  <c r="Q8" i="2"/>
  <c r="O8" i="2"/>
  <c r="M8" i="2"/>
  <c r="F8" i="2"/>
  <c r="Q7" i="2"/>
  <c r="O7" i="2"/>
  <c r="M7" i="2"/>
  <c r="F7" i="2"/>
  <c r="Q6" i="2"/>
  <c r="O6" i="2"/>
  <c r="M6" i="2"/>
  <c r="F6" i="2"/>
  <c r="Q5" i="2"/>
  <c r="O5" i="2"/>
  <c r="M5" i="2"/>
  <c r="F5" i="2"/>
  <c r="Q4" i="2"/>
  <c r="O4" i="2"/>
  <c r="M4" i="2"/>
  <c r="O3" i="2"/>
  <c r="M3" i="2"/>
  <c r="F3" i="2"/>
  <c r="AT42" i="5" l="1"/>
  <c r="AU42" i="5" s="1"/>
  <c r="AT43" i="1"/>
  <c r="AU43" i="1" s="1"/>
  <c r="AT41" i="1"/>
  <c r="AU41" i="1" s="1"/>
  <c r="AT42" i="1"/>
  <c r="AU42" i="1" s="1"/>
  <c r="AT41" i="2"/>
  <c r="AU41" i="2" s="1"/>
  <c r="AT43" i="2"/>
  <c r="AU43" i="2" s="1"/>
  <c r="AT42" i="2"/>
  <c r="AU42" i="2" s="1"/>
  <c r="AN42" i="5"/>
  <c r="AO42" i="5" s="1"/>
  <c r="AN41" i="5"/>
  <c r="AO41" i="5" s="1"/>
  <c r="AN41" i="1"/>
  <c r="AO41" i="1" s="1"/>
  <c r="AN43" i="1"/>
  <c r="AO43" i="1" s="1"/>
  <c r="AN43" i="5"/>
  <c r="AO43" i="5" s="1"/>
  <c r="AN41" i="4"/>
  <c r="AO41" i="4" s="1"/>
  <c r="AN43" i="4"/>
  <c r="AO43" i="4" s="1"/>
  <c r="AN42" i="1"/>
  <c r="AO42" i="1" s="1"/>
  <c r="AN42" i="4"/>
  <c r="AO42" i="4" s="1"/>
  <c r="S42" i="1"/>
  <c r="T42" i="1" s="1"/>
  <c r="AA21" i="1"/>
  <c r="Z43" i="4"/>
  <c r="AA43" i="4" s="1"/>
  <c r="AN41" i="2"/>
  <c r="AO41" i="2" s="1"/>
  <c r="AA14" i="5"/>
  <c r="AN43" i="2"/>
  <c r="AO43" i="2" s="1"/>
  <c r="Z43" i="5"/>
  <c r="AA43" i="5" s="1"/>
  <c r="AA9" i="4"/>
  <c r="S43" i="4"/>
  <c r="T43" i="4" s="1"/>
  <c r="AA17" i="4"/>
  <c r="AN42" i="2"/>
  <c r="AO42" i="2" s="1"/>
  <c r="AD42" i="4"/>
  <c r="AE42" i="4" s="1"/>
  <c r="AD43" i="4"/>
  <c r="AE43" i="4" s="1"/>
  <c r="AA20" i="1"/>
  <c r="Z41" i="5"/>
  <c r="AA41" i="5" s="1"/>
  <c r="Z41" i="1"/>
  <c r="AA41" i="1" s="1"/>
  <c r="AA26" i="1"/>
  <c r="AA22" i="5"/>
  <c r="AA22" i="4"/>
  <c r="S41" i="5"/>
  <c r="T41" i="5" s="1"/>
  <c r="S43" i="5"/>
  <c r="T43" i="5" s="1"/>
  <c r="AD41" i="5"/>
  <c r="AE41" i="5" s="1"/>
  <c r="AD43" i="5"/>
  <c r="AE43" i="5" s="1"/>
  <c r="AA4" i="5"/>
  <c r="AA23" i="5"/>
  <c r="AA24" i="4"/>
  <c r="S42" i="4"/>
  <c r="T42" i="4" s="1"/>
  <c r="S41" i="4"/>
  <c r="T41" i="4" s="1"/>
  <c r="AA6" i="5"/>
  <c r="AA30" i="5"/>
  <c r="AA25" i="4"/>
  <c r="S41" i="1"/>
  <c r="T41" i="1" s="1"/>
  <c r="S43" i="1"/>
  <c r="T43" i="1" s="1"/>
  <c r="AD42" i="5"/>
  <c r="AE42" i="5" s="1"/>
  <c r="AD41" i="1"/>
  <c r="AE41" i="1" s="1"/>
  <c r="AD43" i="1"/>
  <c r="AE43" i="1" s="1"/>
  <c r="Z43" i="1"/>
  <c r="AA43" i="1" s="1"/>
  <c r="AA4" i="1"/>
  <c r="AA7" i="5"/>
  <c r="AA31" i="5"/>
  <c r="AA30" i="4"/>
  <c r="AJ41" i="4"/>
  <c r="AK41" i="4" s="1"/>
  <c r="AJ43" i="4"/>
  <c r="AK43" i="4" s="1"/>
  <c r="AA12" i="1"/>
  <c r="AA12" i="5"/>
  <c r="AA8" i="4"/>
  <c r="AA32" i="4"/>
  <c r="AJ42" i="5"/>
  <c r="AK42" i="5" s="1"/>
  <c r="S42" i="5"/>
  <c r="T42" i="5" s="1"/>
  <c r="AD42" i="1"/>
  <c r="AE42" i="1" s="1"/>
  <c r="AA13" i="1"/>
  <c r="AJ43" i="5"/>
  <c r="AK43" i="5" s="1"/>
  <c r="AD42" i="2"/>
  <c r="AE42" i="2" s="1"/>
  <c r="AD41" i="4"/>
  <c r="AE41" i="4" s="1"/>
  <c r="AA15" i="5"/>
  <c r="AA16" i="4"/>
  <c r="AD41" i="2"/>
  <c r="AE41" i="2" s="1"/>
  <c r="AD43" i="2"/>
  <c r="AE43" i="2" s="1"/>
  <c r="AJ43" i="2"/>
  <c r="AK43" i="2" s="1"/>
  <c r="AJ41" i="2"/>
  <c r="AK41" i="2" s="1"/>
  <c r="AJ42" i="2"/>
  <c r="AK42" i="2" s="1"/>
  <c r="AA10" i="1"/>
  <c r="AA18" i="1"/>
  <c r="AA28" i="5"/>
  <c r="AA6" i="4"/>
  <c r="AA14" i="4"/>
  <c r="Z42" i="4"/>
  <c r="AA42" i="4" s="1"/>
  <c r="AA3" i="1"/>
  <c r="AA11" i="1"/>
  <c r="AA19" i="1"/>
  <c r="AA27" i="1"/>
  <c r="AA5" i="5"/>
  <c r="AA13" i="5"/>
  <c r="AA21" i="5"/>
  <c r="AA29" i="5"/>
  <c r="AA7" i="4"/>
  <c r="AA15" i="4"/>
  <c r="AA23" i="4"/>
  <c r="AA31" i="4"/>
  <c r="AA5" i="1"/>
  <c r="AJ41" i="5"/>
  <c r="AK41" i="5" s="1"/>
  <c r="Z42" i="1"/>
  <c r="AA42" i="1" s="1"/>
  <c r="Z42" i="5"/>
  <c r="AA42" i="5" s="1"/>
  <c r="AA6" i="1"/>
  <c r="AA14" i="1"/>
  <c r="AA22" i="1"/>
  <c r="AA30" i="1"/>
  <c r="AA8" i="5"/>
  <c r="AA16" i="5"/>
  <c r="AA24" i="5"/>
  <c r="AA32" i="5"/>
  <c r="AA10" i="4"/>
  <c r="AA18" i="4"/>
  <c r="AA26" i="4"/>
  <c r="AJ42" i="4"/>
  <c r="AK42" i="4" s="1"/>
  <c r="AA28" i="1"/>
  <c r="Z41" i="4"/>
  <c r="AA41" i="4" s="1"/>
  <c r="AA23" i="1"/>
  <c r="AA31" i="1"/>
  <c r="AA9" i="5"/>
  <c r="AA25" i="5"/>
  <c r="AA3" i="4"/>
  <c r="AA11" i="4"/>
  <c r="AA19" i="4"/>
  <c r="AA27" i="4"/>
  <c r="AJ41" i="1"/>
  <c r="AK41" i="1" s="1"/>
  <c r="AJ43" i="1"/>
  <c r="AK43" i="1" s="1"/>
  <c r="AA8" i="1"/>
  <c r="AA16" i="1"/>
  <c r="AA24" i="1"/>
  <c r="AA32" i="1"/>
  <c r="AA10" i="5"/>
  <c r="AA26" i="5"/>
  <c r="AA4" i="4"/>
  <c r="AA20" i="4"/>
  <c r="AA3" i="5"/>
  <c r="AA5" i="4"/>
  <c r="AJ42" i="1"/>
  <c r="AK42" i="1" s="1"/>
  <c r="AA17" i="2"/>
  <c r="AA10" i="2"/>
  <c r="AA12" i="2"/>
  <c r="AA6" i="2"/>
  <c r="AA15" i="2"/>
  <c r="AA13" i="2"/>
  <c r="AA22" i="2"/>
  <c r="AA27" i="2"/>
  <c r="AA19" i="2"/>
  <c r="Z42" i="2"/>
  <c r="AA42" i="2" s="1"/>
  <c r="AA8" i="2"/>
  <c r="AA9" i="2"/>
  <c r="AA18" i="2"/>
  <c r="AA24" i="2"/>
  <c r="AA7" i="2"/>
  <c r="AA5" i="2"/>
  <c r="AA20" i="2"/>
  <c r="AA29" i="2"/>
  <c r="AA32" i="2"/>
  <c r="AA4" i="2"/>
  <c r="AA23" i="2"/>
  <c r="Z41" i="2"/>
  <c r="AA41" i="2" s="1"/>
  <c r="AA11" i="2"/>
  <c r="AA16" i="2"/>
  <c r="AA25" i="2"/>
  <c r="Z43" i="2"/>
  <c r="AA43" i="2" s="1"/>
  <c r="AA3" i="2"/>
  <c r="V4" i="2"/>
  <c r="V4" i="1"/>
  <c r="V12" i="1"/>
  <c r="V20" i="1"/>
  <c r="V28" i="1"/>
  <c r="V4" i="5"/>
  <c r="V9" i="4"/>
  <c r="V25" i="4"/>
  <c r="V3" i="2"/>
  <c r="V10" i="1"/>
  <c r="V18" i="1"/>
  <c r="V22" i="1"/>
  <c r="V26" i="1"/>
  <c r="V30" i="1"/>
  <c r="V5" i="5"/>
  <c r="V9" i="5"/>
  <c r="V13" i="5"/>
  <c r="V17" i="5"/>
  <c r="V21" i="5"/>
  <c r="V25" i="5"/>
  <c r="V29" i="5"/>
  <c r="V3" i="1"/>
  <c r="V6" i="1"/>
  <c r="V14" i="1"/>
  <c r="V6" i="2"/>
  <c r="V8" i="2"/>
  <c r="V12" i="2"/>
  <c r="V14" i="2"/>
  <c r="AG14" i="2" s="1"/>
  <c r="V16" i="2"/>
  <c r="V20" i="2"/>
  <c r="V22" i="2"/>
  <c r="V24" i="2"/>
  <c r="V28" i="2"/>
  <c r="AG28" i="2" s="1"/>
  <c r="V30" i="2"/>
  <c r="AG30" i="2" s="1"/>
  <c r="V32" i="2"/>
  <c r="V7" i="4"/>
  <c r="V11" i="4"/>
  <c r="V15" i="4"/>
  <c r="V17" i="4"/>
  <c r="V19" i="4"/>
  <c r="V23" i="4"/>
  <c r="V27" i="4"/>
  <c r="V31" i="4"/>
  <c r="V5" i="1"/>
  <c r="V9" i="1"/>
  <c r="V13" i="1"/>
  <c r="V17" i="1"/>
  <c r="V21" i="1"/>
  <c r="V25" i="1"/>
  <c r="V29" i="1"/>
  <c r="V8" i="5"/>
  <c r="V12" i="5"/>
  <c r="V16" i="5"/>
  <c r="V20" i="5"/>
  <c r="V24" i="5"/>
  <c r="V28" i="5"/>
  <c r="V32" i="5"/>
  <c r="V5" i="2"/>
  <c r="V7" i="2"/>
  <c r="V9" i="2"/>
  <c r="V11" i="2"/>
  <c r="V13" i="2"/>
  <c r="V15" i="2"/>
  <c r="V17" i="2"/>
  <c r="V19" i="2"/>
  <c r="V21" i="2"/>
  <c r="AG21" i="2" s="1"/>
  <c r="AW21" i="2" s="1"/>
  <c r="V23" i="2"/>
  <c r="V25" i="2"/>
  <c r="V27" i="2"/>
  <c r="V31" i="2"/>
  <c r="AG31" i="2" s="1"/>
  <c r="V5" i="4"/>
  <c r="V13" i="4"/>
  <c r="V21" i="4"/>
  <c r="V29" i="4"/>
  <c r="V11" i="1"/>
  <c r="V19" i="1"/>
  <c r="V23" i="1"/>
  <c r="V27" i="1"/>
  <c r="V31" i="1"/>
  <c r="V3" i="5"/>
  <c r="V10" i="5"/>
  <c r="V18" i="5"/>
  <c r="V26" i="5"/>
  <c r="V7" i="1"/>
  <c r="V15" i="1"/>
  <c r="V8" i="4"/>
  <c r="V12" i="4"/>
  <c r="V16" i="4"/>
  <c r="V20" i="4"/>
  <c r="V24" i="4"/>
  <c r="V28" i="4"/>
  <c r="V32" i="4"/>
  <c r="V10" i="2"/>
  <c r="V18" i="2"/>
  <c r="V26" i="2"/>
  <c r="AG26" i="2" s="1"/>
  <c r="V3" i="4"/>
  <c r="V4" i="4"/>
  <c r="V6" i="4"/>
  <c r="V10" i="4"/>
  <c r="V14" i="4"/>
  <c r="V18" i="4"/>
  <c r="V22" i="4"/>
  <c r="V26" i="4"/>
  <c r="V30" i="4"/>
  <c r="V6" i="5"/>
  <c r="V14" i="5"/>
  <c r="V22" i="5"/>
  <c r="V30" i="5"/>
  <c r="V8" i="1"/>
  <c r="V16" i="1"/>
  <c r="V24" i="1"/>
  <c r="V32" i="1"/>
  <c r="V7" i="5"/>
  <c r="V11" i="5"/>
  <c r="V15" i="5"/>
  <c r="V19" i="5"/>
  <c r="V23" i="5"/>
  <c r="V27" i="5"/>
  <c r="V31" i="5"/>
  <c r="V29" i="2"/>
  <c r="S41" i="2"/>
  <c r="T41" i="2" s="1"/>
  <c r="S43" i="2"/>
  <c r="S42" i="2"/>
  <c r="T42" i="2" s="1"/>
  <c r="C45" i="2"/>
  <c r="C46" i="2"/>
  <c r="D46" i="2" s="1"/>
  <c r="AW25" i="1" l="1"/>
  <c r="AW7" i="1"/>
  <c r="AW22" i="1"/>
  <c r="AG3" i="2"/>
  <c r="AG15" i="2"/>
  <c r="AG10" i="2"/>
  <c r="AG19" i="2"/>
  <c r="AG22" i="2"/>
  <c r="AG25" i="2"/>
  <c r="AG19" i="1"/>
  <c r="AW19" i="1" s="1"/>
  <c r="AG22" i="1"/>
  <c r="AG11" i="5"/>
  <c r="AG14" i="5"/>
  <c r="AG6" i="4"/>
  <c r="AG28" i="4"/>
  <c r="AG26" i="5"/>
  <c r="AG11" i="1"/>
  <c r="AW11" i="1" s="1"/>
  <c r="AG8" i="5"/>
  <c r="AG31" i="4"/>
  <c r="AG21" i="5"/>
  <c r="AG18" i="1"/>
  <c r="AW18" i="1" s="1"/>
  <c r="AG12" i="1"/>
  <c r="AW12" i="1" s="1"/>
  <c r="AG10" i="4"/>
  <c r="AG12" i="5"/>
  <c r="AG6" i="5"/>
  <c r="AG4" i="4"/>
  <c r="AG24" i="4"/>
  <c r="AG18" i="5"/>
  <c r="AG29" i="4"/>
  <c r="AG29" i="1"/>
  <c r="AW29" i="1" s="1"/>
  <c r="AG27" i="4"/>
  <c r="AG17" i="5"/>
  <c r="AG10" i="1"/>
  <c r="AW10" i="1" s="1"/>
  <c r="AG4" i="1"/>
  <c r="AW4" i="1" s="1"/>
  <c r="AG7" i="1"/>
  <c r="AG7" i="5"/>
  <c r="AG32" i="1"/>
  <c r="AW32" i="1" s="1"/>
  <c r="AG3" i="4"/>
  <c r="AG20" i="4"/>
  <c r="AG10" i="5"/>
  <c r="AG21" i="4"/>
  <c r="AG32" i="5"/>
  <c r="AG25" i="1"/>
  <c r="AG23" i="4"/>
  <c r="AG13" i="5"/>
  <c r="AG25" i="5"/>
  <c r="AG24" i="1"/>
  <c r="AW24" i="1" s="1"/>
  <c r="AG16" i="4"/>
  <c r="AG3" i="5"/>
  <c r="AG28" i="5"/>
  <c r="AG21" i="1"/>
  <c r="AW21" i="1" s="1"/>
  <c r="AG19" i="4"/>
  <c r="AG14" i="1"/>
  <c r="AW14" i="1" s="1"/>
  <c r="AG5" i="1"/>
  <c r="AW5" i="1" s="1"/>
  <c r="AG31" i="5"/>
  <c r="AG26" i="4"/>
  <c r="AG27" i="5"/>
  <c r="AG16" i="1"/>
  <c r="AW16" i="1" s="1"/>
  <c r="AG22" i="4"/>
  <c r="AG12" i="4"/>
  <c r="AG5" i="4"/>
  <c r="AG24" i="5"/>
  <c r="AG17" i="1"/>
  <c r="AW17" i="1" s="1"/>
  <c r="AG17" i="4"/>
  <c r="AG6" i="1"/>
  <c r="AW6" i="1" s="1"/>
  <c r="AG5" i="5"/>
  <c r="AG9" i="4"/>
  <c r="AG7" i="4"/>
  <c r="AG8" i="1"/>
  <c r="AW8" i="1" s="1"/>
  <c r="AG18" i="4"/>
  <c r="AG8" i="4"/>
  <c r="AG27" i="1"/>
  <c r="AW27" i="1" s="1"/>
  <c r="AG20" i="5"/>
  <c r="AG3" i="1"/>
  <c r="AW3" i="1" s="1"/>
  <c r="AG4" i="5"/>
  <c r="AG32" i="4"/>
  <c r="AG19" i="5"/>
  <c r="AG30" i="5"/>
  <c r="AG14" i="4"/>
  <c r="AG15" i="1"/>
  <c r="AW15" i="1" s="1"/>
  <c r="AG23" i="1"/>
  <c r="AW23" i="1" s="1"/>
  <c r="AG16" i="5"/>
  <c r="AG9" i="1"/>
  <c r="AW9" i="1" s="1"/>
  <c r="AW37" i="1" s="1"/>
  <c r="AG11" i="4"/>
  <c r="AG29" i="5"/>
  <c r="AG28" i="1"/>
  <c r="AW28" i="1" s="1"/>
  <c r="AG16" i="2"/>
  <c r="AG11" i="2"/>
  <c r="AG27" i="2"/>
  <c r="AG17" i="2"/>
  <c r="AW17" i="2" s="1"/>
  <c r="AG7" i="2"/>
  <c r="AG23" i="2"/>
  <c r="AW23" i="2" s="1"/>
  <c r="AG5" i="2"/>
  <c r="AG6" i="2"/>
  <c r="AG20" i="2"/>
  <c r="AG32" i="2"/>
  <c r="AW32" i="2" s="1"/>
  <c r="AG4" i="2"/>
  <c r="AW4" i="2" s="1"/>
  <c r="AG12" i="2"/>
  <c r="AG18" i="2"/>
  <c r="AG8" i="2"/>
  <c r="AG9" i="2"/>
  <c r="AG24" i="2"/>
  <c r="AG13" i="1"/>
  <c r="AW13" i="1" s="1"/>
  <c r="AW38" i="1" s="1"/>
  <c r="AG22" i="5"/>
  <c r="AG13" i="4"/>
  <c r="AG15" i="5"/>
  <c r="AG13" i="2"/>
  <c r="AG30" i="4"/>
  <c r="AG9" i="5"/>
  <c r="AG25" i="4"/>
  <c r="AG31" i="1"/>
  <c r="AW31" i="1" s="1"/>
  <c r="AG23" i="5"/>
  <c r="AG15" i="4"/>
  <c r="AG30" i="1"/>
  <c r="AW30" i="1" s="1"/>
  <c r="AG26" i="1"/>
  <c r="AW26" i="1" s="1"/>
  <c r="AG29" i="2"/>
  <c r="AG20" i="1"/>
  <c r="AW20" i="1" s="1"/>
  <c r="D45" i="2"/>
  <c r="C47" i="2"/>
  <c r="D47" i="2" s="1"/>
  <c r="AW35" i="2" l="1"/>
  <c r="AW48" i="2" s="1"/>
  <c r="AW35" i="1"/>
  <c r="AW34" i="1"/>
  <c r="AW36" i="1"/>
  <c r="AW39" i="1"/>
  <c r="AW48" i="1" s="1"/>
  <c r="AW47" i="1"/>
  <c r="AW47" i="2" l="1"/>
</calcChain>
</file>

<file path=xl/sharedStrings.xml><?xml version="1.0" encoding="utf-8"?>
<sst xmlns="http://schemas.openxmlformats.org/spreadsheetml/2006/main" count="2424" uniqueCount="536">
  <si>
    <t>X</t>
  </si>
  <si>
    <t>Arizona</t>
  </si>
  <si>
    <t>Atlanta</t>
  </si>
  <si>
    <t>Paul</t>
  </si>
  <si>
    <t>Goldschmitt</t>
  </si>
  <si>
    <t xml:space="preserve">Tom </t>
  </si>
  <si>
    <t>Glavine</t>
  </si>
  <si>
    <t xml:space="preserve">Mike </t>
  </si>
  <si>
    <t>Mussina</t>
  </si>
  <si>
    <t>Baltimore</t>
  </si>
  <si>
    <t>Tex</t>
  </si>
  <si>
    <t>Hughson</t>
  </si>
  <si>
    <t>Boston</t>
  </si>
  <si>
    <t xml:space="preserve">Ryne </t>
  </si>
  <si>
    <t>Sandberg</t>
  </si>
  <si>
    <t>Chicago N</t>
  </si>
  <si>
    <t xml:space="preserve">Harold </t>
  </si>
  <si>
    <t>Baines</t>
  </si>
  <si>
    <t>Chicago A</t>
  </si>
  <si>
    <t>Pete</t>
  </si>
  <si>
    <t>Rose</t>
  </si>
  <si>
    <t>Cincinnati</t>
  </si>
  <si>
    <t>Charles</t>
  </si>
  <si>
    <t>Nagy</t>
  </si>
  <si>
    <t>Cleveland</t>
  </si>
  <si>
    <t>Todd</t>
  </si>
  <si>
    <t>Helton</t>
  </si>
  <si>
    <t>Colorado</t>
  </si>
  <si>
    <t>Harry</t>
  </si>
  <si>
    <t>Heilmann</t>
  </si>
  <si>
    <t>Detroit</t>
  </si>
  <si>
    <t>Craig</t>
  </si>
  <si>
    <t>Biggio</t>
  </si>
  <si>
    <t>Houston</t>
  </si>
  <si>
    <t>Hal</t>
  </si>
  <si>
    <t>McRae</t>
  </si>
  <si>
    <t>Kansas City</t>
  </si>
  <si>
    <t xml:space="preserve">Tim </t>
  </si>
  <si>
    <t>Salmon</t>
  </si>
  <si>
    <t>Los Angeles A</t>
  </si>
  <si>
    <t>Pedro</t>
  </si>
  <si>
    <t>Guerrero</t>
  </si>
  <si>
    <t>Los Angeles D</t>
  </si>
  <si>
    <t>Hanley</t>
  </si>
  <si>
    <t>Ramirez</t>
  </si>
  <si>
    <t>Miami</t>
  </si>
  <si>
    <t>Jonathan</t>
  </si>
  <si>
    <t>Lucroy</t>
  </si>
  <si>
    <t>Milwaukee</t>
  </si>
  <si>
    <t>Joe</t>
  </si>
  <si>
    <t>Nathan</t>
  </si>
  <si>
    <t>Minnesota</t>
  </si>
  <si>
    <t>Piazza</t>
  </si>
  <si>
    <t>New York N</t>
  </si>
  <si>
    <t>Ron</t>
  </si>
  <si>
    <t>Guidry</t>
  </si>
  <si>
    <t>New York A</t>
  </si>
  <si>
    <t>Hudson</t>
  </si>
  <si>
    <t>Oakland</t>
  </si>
  <si>
    <t xml:space="preserve">Jimmy </t>
  </si>
  <si>
    <t>Rollins</t>
  </si>
  <si>
    <t>Philadelphia</t>
  </si>
  <si>
    <t>Andrew</t>
  </si>
  <si>
    <t>McCutcheon</t>
  </si>
  <si>
    <t>Pittsburgh</t>
  </si>
  <si>
    <t>Jake</t>
  </si>
  <si>
    <t>Peavy</t>
  </si>
  <si>
    <t>San Diego</t>
  </si>
  <si>
    <t>Juan</t>
  </si>
  <si>
    <t>Marichal</t>
  </si>
  <si>
    <t>San Francisco</t>
  </si>
  <si>
    <t>Seattle</t>
  </si>
  <si>
    <t>Cameron</t>
  </si>
  <si>
    <t>Adam</t>
  </si>
  <si>
    <t>Wainright</t>
  </si>
  <si>
    <t>St. Louis</t>
  </si>
  <si>
    <t>Scott</t>
  </si>
  <si>
    <t>Kazmir</t>
  </si>
  <si>
    <t>Tampa</t>
  </si>
  <si>
    <t>Adrian</t>
  </si>
  <si>
    <t>Beltre</t>
  </si>
  <si>
    <t>Texas</t>
  </si>
  <si>
    <t xml:space="preserve">Tony </t>
  </si>
  <si>
    <t>Fernandez</t>
  </si>
  <si>
    <t>Toronto</t>
  </si>
  <si>
    <t>Raines</t>
  </si>
  <si>
    <t>Washington</t>
  </si>
  <si>
    <t>Bronze Card</t>
  </si>
  <si>
    <t>Bronze Mission</t>
  </si>
  <si>
    <t>Silver Card</t>
  </si>
  <si>
    <t>Silver Mission</t>
  </si>
  <si>
    <t>Gold Card</t>
  </si>
  <si>
    <t>Gold  Mission</t>
  </si>
  <si>
    <t>Diamond Card</t>
  </si>
  <si>
    <t>Diamond Mission</t>
  </si>
  <si>
    <t>Perfect Card</t>
  </si>
  <si>
    <t>Team 3</t>
  </si>
  <si>
    <t>Team 2</t>
  </si>
  <si>
    <t>Team 1</t>
  </si>
  <si>
    <t>Live  Series Reward</t>
  </si>
  <si>
    <t>Reward</t>
  </si>
  <si>
    <t>Jean Segura</t>
  </si>
  <si>
    <t>Denny Nagle</t>
  </si>
  <si>
    <t>Brooks Robinson</t>
  </si>
  <si>
    <t>Babe Ruth</t>
  </si>
  <si>
    <t>Minnie Minosa</t>
  </si>
  <si>
    <t>Mark Grace</t>
  </si>
  <si>
    <t>Ken Griffey Jr</t>
  </si>
  <si>
    <t>Grady Sizemore</t>
  </si>
  <si>
    <t>Team Mission #1  Reward</t>
  </si>
  <si>
    <t>Carlos Gonzalez</t>
  </si>
  <si>
    <t>Lou Whitaker</t>
  </si>
  <si>
    <t>Moises Alou</t>
  </si>
  <si>
    <t>Kevin Seitzer</t>
  </si>
  <si>
    <t>Adam Kennedy</t>
  </si>
  <si>
    <t>Roy Campanella</t>
  </si>
  <si>
    <t>Mike Lowell</t>
  </si>
  <si>
    <t>John Jaha</t>
  </si>
  <si>
    <t>Kent Hrbek</t>
  </si>
  <si>
    <t>Jorge Posada</t>
  </si>
  <si>
    <t>Lenny Dykstra</t>
  </si>
  <si>
    <t>Ty Cobb</t>
  </si>
  <si>
    <t>Bobby Abreu</t>
  </si>
  <si>
    <t>Trevor Hoffman</t>
  </si>
  <si>
    <t>Carl Hubbell</t>
  </si>
  <si>
    <t>Tino Martinez</t>
  </si>
  <si>
    <t>Al Brazle</t>
  </si>
  <si>
    <t>Chirs Archer</t>
  </si>
  <si>
    <t>Rusty Greer</t>
  </si>
  <si>
    <t>Vernon Wells</t>
  </si>
  <si>
    <t>Gio Gonzalez</t>
  </si>
  <si>
    <t>Miguel Montero</t>
  </si>
  <si>
    <t>Make an X for all the Live Team rewards  your team has bought/pulled (you all need to mark, the workbook will automatically add others from unlock missions when you complete card missions)</t>
  </si>
  <si>
    <t>East</t>
  </si>
  <si>
    <t>Central</t>
  </si>
  <si>
    <t>West</t>
  </si>
  <si>
    <t>Live 15 Mission</t>
  </si>
  <si>
    <t>Live Team Mission</t>
  </si>
  <si>
    <t>Build a Legend Player</t>
  </si>
  <si>
    <t>AL West</t>
  </si>
  <si>
    <t>AL East</t>
  </si>
  <si>
    <t>NL East</t>
  </si>
  <si>
    <t>AL Central</t>
  </si>
  <si>
    <t>NL Central</t>
  </si>
  <si>
    <t>NL West</t>
  </si>
  <si>
    <t>AL</t>
  </si>
  <si>
    <t>NL</t>
  </si>
  <si>
    <t>MLB</t>
  </si>
  <si>
    <t>Cy Young</t>
  </si>
  <si>
    <t>Hack Wilson</t>
  </si>
  <si>
    <t>Don Sutton</t>
  </si>
  <si>
    <t>Terry Pendleton</t>
  </si>
  <si>
    <t>Justin Verlander</t>
  </si>
  <si>
    <t>Nomar Garciaparra</t>
  </si>
  <si>
    <t>Alan Trammell</t>
  </si>
  <si>
    <t>Mark Langston</t>
  </si>
  <si>
    <t>Enos Slaughter</t>
  </si>
  <si>
    <t>Dock Ellis</t>
  </si>
  <si>
    <t>Rico Carty</t>
  </si>
  <si>
    <t>B. J. Ryan</t>
  </si>
  <si>
    <t>Smoky Joe Wood</t>
  </si>
  <si>
    <t>Keith Foulke</t>
  </si>
  <si>
    <t>Claude Passeau</t>
  </si>
  <si>
    <t>Sam McDowell</t>
  </si>
  <si>
    <t>Tony Perez</t>
  </si>
  <si>
    <t>Rafael Betancourt</t>
  </si>
  <si>
    <t>Nolan Arenado</t>
  </si>
  <si>
    <t>Harvey Kuenn</t>
  </si>
  <si>
    <t>Robin Roberts</t>
  </si>
  <si>
    <t>Yordan Alvarez</t>
  </si>
  <si>
    <t>Danny Tartabull</t>
  </si>
  <si>
    <t>Troy Percival</t>
  </si>
  <si>
    <t>Carl Furillo</t>
  </si>
  <si>
    <t>Christian Yelich</t>
  </si>
  <si>
    <t>Cecil Cooper</t>
  </si>
  <si>
    <t>Justin Morneau</t>
  </si>
  <si>
    <t>Aroldis Chapman</t>
  </si>
  <si>
    <t>Tim Teufel</t>
  </si>
  <si>
    <t>Rich Harden</t>
  </si>
  <si>
    <t>John Kruk</t>
  </si>
  <si>
    <t>Doug Drabek</t>
  </si>
  <si>
    <t>Andy Ashby</t>
  </si>
  <si>
    <t>High Pockets Kelly</t>
  </si>
  <si>
    <t>Jaime Moyer</t>
  </si>
  <si>
    <t>John Tudor</t>
  </si>
  <si>
    <t>Carlos Pena</t>
  </si>
  <si>
    <t>Rafael Palmeiro</t>
  </si>
  <si>
    <t>Fred McGriff</t>
  </si>
  <si>
    <t>Max Scherzer</t>
  </si>
  <si>
    <t>Jeff Bagwell</t>
  </si>
  <si>
    <t>Team Mission #1 Points</t>
  </si>
  <si>
    <t>Team Mission #1 Goal</t>
  </si>
  <si>
    <t xml:space="preserve">Team Mission #1 </t>
  </si>
  <si>
    <t>Example Team Sweet Mascots</t>
  </si>
  <si>
    <t>How to use the Team Mission/Franchis Hero Tracker:</t>
  </si>
  <si>
    <t>Future Legends Mission</t>
  </si>
  <si>
    <t>Future Legends Reward</t>
  </si>
  <si>
    <t>Alek Thomas</t>
  </si>
  <si>
    <t>Ian Anderson</t>
  </si>
  <si>
    <t>Adley Ruschman</t>
  </si>
  <si>
    <t>Bobby Dalbec</t>
  </si>
  <si>
    <t>Andrew Vaughn</t>
  </si>
  <si>
    <t>Brailyn Marquez</t>
  </si>
  <si>
    <t>Nick Lodolo</t>
  </si>
  <si>
    <t>Tristan McKenzie</t>
  </si>
  <si>
    <t>Zac Veen</t>
  </si>
  <si>
    <t>Spencer Torkelson</t>
  </si>
  <si>
    <t>Forest Whitley</t>
  </si>
  <si>
    <t>Bobby Witt Jr</t>
  </si>
  <si>
    <t>Reid Detmers</t>
  </si>
  <si>
    <t>Josiah Gray</t>
  </si>
  <si>
    <t>Sixto Sanchez</t>
  </si>
  <si>
    <t>Garrett Mitchell</t>
  </si>
  <si>
    <t>Alex Kiriloff</t>
  </si>
  <si>
    <t>Jasson Dominguez</t>
  </si>
  <si>
    <t>Ronny Mauricio</t>
  </si>
  <si>
    <t>A. J. Puk</t>
  </si>
  <si>
    <t>Spencer Howard</t>
  </si>
  <si>
    <t>Ke'Bryan Hayes</t>
  </si>
  <si>
    <t>MacKenzie Gore</t>
  </si>
  <si>
    <t>Joey Bart</t>
  </si>
  <si>
    <t>Julio Rodriguez</t>
  </si>
  <si>
    <t>Dylan Carson</t>
  </si>
  <si>
    <t>Wander Franco</t>
  </si>
  <si>
    <t>Sam Huff</t>
  </si>
  <si>
    <t>Nate Pearson</t>
  </si>
  <si>
    <t>Cade Cavalli</t>
  </si>
  <si>
    <t>Dave Winfield</t>
  </si>
  <si>
    <t>Dick Allen</t>
  </si>
  <si>
    <t>Schoolboy Rowe</t>
  </si>
  <si>
    <t xml:space="preserve">Make an X for all the Bronze Build a Legend Cards  your team has bought/pulled.  </t>
  </si>
  <si>
    <t xml:space="preserve">Make an X for all Build a Legend Bronze/Silver/Gold/Diamond Missions you complete.  To help you track your mission progress you can also add the points you have earned for each mission as they are earned.  (You only need to mark Bronze cards and the missions, the workbook will automatically add others from unlock missions when you complete card missions). </t>
  </si>
  <si>
    <t>For Future Legend Mission you can track each card you add and you can make an X when completed.</t>
  </si>
  <si>
    <t>Let me know if you have suggestions (on Discord occasionally as @Quinta).  I will  be adding functionality for more Team Mission tracking as it unfolds in order to enable full Franchise Hero tracking</t>
  </si>
  <si>
    <t>That is it. You can modify the program (one user adds a column of notes next to card rewards so they can makes notes to self about priorties and goals) to suit your needs but remember that it does use formulas and conditional formatting that might not work the way you want if you do not know what you are doing. One suggestion is to rename the worksheet tabs the name of your teams. The lists are in team name alphabetical order but if you know what you are doing you can sort it by other options.</t>
  </si>
  <si>
    <t>Justin Upton</t>
  </si>
  <si>
    <t>Freddie Freeman</t>
  </si>
  <si>
    <t>George Sisler</t>
  </si>
  <si>
    <t>Jim Rice</t>
  </si>
  <si>
    <t>Frank Thomas</t>
  </si>
  <si>
    <t>Derek Lee</t>
  </si>
  <si>
    <t>Johnny Cueto</t>
  </si>
  <si>
    <t>Rocky Colavito</t>
  </si>
  <si>
    <t>Brian Fuentes</t>
  </si>
  <si>
    <t>Dick McAuliffe</t>
  </si>
  <si>
    <t>Jose Altuve</t>
  </si>
  <si>
    <t>Alex Gordon</t>
  </si>
  <si>
    <t>Wally Joyner</t>
  </si>
  <si>
    <t>Fernando Valenzuela</t>
  </si>
  <si>
    <t>Giancarlo Stanton</t>
  </si>
  <si>
    <t>Paul Molitor</t>
  </si>
  <si>
    <t>Joe Maurer</t>
  </si>
  <si>
    <t>Don Mattingly</t>
  </si>
  <si>
    <t>Howard Johnson</t>
  </si>
  <si>
    <t>Dennis Eckersley</t>
  </si>
  <si>
    <t>Pat Burrell</t>
  </si>
  <si>
    <t>Dave Parker</t>
  </si>
  <si>
    <t>Ken Caminiti</t>
  </si>
  <si>
    <t>Willie McCovey</t>
  </si>
  <si>
    <t>Freddy Garcia</t>
  </si>
  <si>
    <t>Lou Brock</t>
  </si>
  <si>
    <t>Carl Crawford</t>
  </si>
  <si>
    <t>Julio Franco</t>
  </si>
  <si>
    <t>Jose Bautista</t>
  </si>
  <si>
    <t>Ryan Zimmerman</t>
  </si>
  <si>
    <t>Franchise Hero #1  Reward</t>
  </si>
  <si>
    <t>Franchise Hero #1</t>
  </si>
  <si>
    <t>Franchise Hero #2</t>
  </si>
  <si>
    <t>Franchise Hero #2  Reward</t>
  </si>
  <si>
    <t>Clayton Kershaw</t>
  </si>
  <si>
    <t>Arky Vaughn</t>
  </si>
  <si>
    <t>Rich Gossage</t>
  </si>
  <si>
    <t>Bobby Grich</t>
  </si>
  <si>
    <t>Jonathan Papelbon</t>
  </si>
  <si>
    <t>Austin Meadows</t>
  </si>
  <si>
    <t>Jimmy Key</t>
  </si>
  <si>
    <t>Andy Pettitte</t>
  </si>
  <si>
    <t>Norm Cash</t>
  </si>
  <si>
    <t>Harmon Killebrew</t>
  </si>
  <si>
    <t>Carlos May</t>
  </si>
  <si>
    <t>Darrell Porter</t>
  </si>
  <si>
    <t>Manny Ramirez</t>
  </si>
  <si>
    <t>Sal Bando</t>
  </si>
  <si>
    <t>Don Baylor</t>
  </si>
  <si>
    <t>Edgar Martinex</t>
  </si>
  <si>
    <t>Jeff Russell</t>
  </si>
  <si>
    <t>Billy Wagner</t>
  </si>
  <si>
    <t>Bobby Bonilla</t>
  </si>
  <si>
    <t>Cliff Floyd</t>
  </si>
  <si>
    <t>Carlos Ruiz</t>
  </si>
  <si>
    <t>Anthony Rendon</t>
  </si>
  <si>
    <t>Del Crandall</t>
  </si>
  <si>
    <t>Roy Face</t>
  </si>
  <si>
    <t>Curt Flood</t>
  </si>
  <si>
    <t>Jim Maloney</t>
  </si>
  <si>
    <t>Ron Santo</t>
  </si>
  <si>
    <t>Josh Hader</t>
  </si>
  <si>
    <t>Cito Gaston</t>
  </si>
  <si>
    <t>Jeff Kent</t>
  </si>
  <si>
    <t>A. J. Pollock</t>
  </si>
  <si>
    <t>Charlie Blackmon</t>
  </si>
  <si>
    <t>Cody Bellinger</t>
  </si>
  <si>
    <t>All-Star Reward</t>
  </si>
  <si>
    <t>Historical All Star Card</t>
  </si>
  <si>
    <t>Historical All Star Mission</t>
  </si>
  <si>
    <t>Teams</t>
  </si>
  <si>
    <t>Toppers</t>
  </si>
  <si>
    <t>For Historical All-Stars you can add any points you earn from cards into the "Mission" column.  The count is across all teams in the division so you can add the collected card points to any team in that division (but it would be easier to track if you add it to the right team).  Anyway, the workbook will count all the division points and then make an "X" for all teams in the division once the division target is met.</t>
  </si>
  <si>
    <t>Team Mission #2  Reward</t>
  </si>
  <si>
    <t>Team Mission #2 Goal</t>
  </si>
  <si>
    <t>Team Mission #2 Points</t>
  </si>
  <si>
    <t xml:space="preserve">Team Mission #2 </t>
  </si>
  <si>
    <t>Jose Valverde</t>
  </si>
  <si>
    <t>Javy Lopez</t>
  </si>
  <si>
    <t>Brady Anderson</t>
  </si>
  <si>
    <t>Derek Lowe</t>
  </si>
  <si>
    <t>Robin Yount</t>
  </si>
  <si>
    <t>Jose Abreau</t>
  </si>
  <si>
    <t>Cy Williams</t>
  </si>
  <si>
    <t>Mike Donlin</t>
  </si>
  <si>
    <t xml:space="preserve">Shin-Soo Choo </t>
  </si>
  <si>
    <t>DJ LeMahieu</t>
  </si>
  <si>
    <t>Jack Morris</t>
  </si>
  <si>
    <t>Lance Berkman</t>
  </si>
  <si>
    <t>Paul Splittorf</t>
  </si>
  <si>
    <t>Garret Anderson</t>
  </si>
  <si>
    <t>Hideo Nomo</t>
  </si>
  <si>
    <t>A. J. Burnett</t>
  </si>
  <si>
    <t>Ryan Braun</t>
  </si>
  <si>
    <t>Chuck Knoblauch</t>
  </si>
  <si>
    <t>Mark Teixeira</t>
  </si>
  <si>
    <t>John Olerud</t>
  </si>
  <si>
    <t>Eddie Plank</t>
  </si>
  <si>
    <t>Darren Daulton</t>
  </si>
  <si>
    <t>Matty Alou</t>
  </si>
  <si>
    <t>Jack Clark</t>
  </si>
  <si>
    <t>Walker Cooper</t>
  </si>
  <si>
    <t>Jay Buhner</t>
  </si>
  <si>
    <t>Al Hrabosky</t>
  </si>
  <si>
    <t>James Shields</t>
  </si>
  <si>
    <t>Toby Harrah</t>
  </si>
  <si>
    <t>Tom Henke</t>
  </si>
  <si>
    <t>Jordan Zimmerman</t>
  </si>
  <si>
    <t>Jason Giambi</t>
  </si>
  <si>
    <t>Pedro Martinez</t>
  </si>
  <si>
    <t>Brandon Webb</t>
  </si>
  <si>
    <t>Craig Kimbrel</t>
  </si>
  <si>
    <t>Jim Palmer</t>
  </si>
  <si>
    <t>Carl Yastrzemski</t>
  </si>
  <si>
    <t>Luke Appling</t>
  </si>
  <si>
    <t>Fergie Jenkins</t>
  </si>
  <si>
    <t>Joe Morgan</t>
  </si>
  <si>
    <t>Addier Joss</t>
  </si>
  <si>
    <t>Ubaldo Jimenez</t>
  </si>
  <si>
    <t>Hank Greenberg</t>
  </si>
  <si>
    <t>Cesar Cedeno</t>
  </si>
  <si>
    <t>Amos Otis</t>
  </si>
  <si>
    <t>Brian Downing</t>
  </si>
  <si>
    <t>Duke Snider</t>
  </si>
  <si>
    <t>Robb Nen</t>
  </si>
  <si>
    <t>Teddy Higuera</t>
  </si>
  <si>
    <t>Bert Blyleven</t>
  </si>
  <si>
    <t>Red Ruffing</t>
  </si>
  <si>
    <t>David Wright</t>
  </si>
  <si>
    <t>Vida Blue</t>
  </si>
  <si>
    <t>Mike Schmidt</t>
  </si>
  <si>
    <t>Deacon Phillippe</t>
  </si>
  <si>
    <t>Andy Benes</t>
  </si>
  <si>
    <t>Gaylord Perry</t>
  </si>
  <si>
    <t>Felix Hernandez</t>
  </si>
  <si>
    <t>Stan Musial</t>
  </si>
  <si>
    <t>Ben Zobrist</t>
  </si>
  <si>
    <t>Buddy Bell</t>
  </si>
  <si>
    <t>Lloyd Moseby</t>
  </si>
  <si>
    <t>Dennis Martinez</t>
  </si>
  <si>
    <t>(NOTE: The tracker is easiest to use if you track all your acquisitions as you go along but regardless of where your collections are at if you populate the worksheets with X's for what you got there should be some payoff while you are collecting your way to all the Franchise Heros.  Also when I offer a new update you can cut and paste your old data into the new workbook OR cut and paste the new columns to the end of the old workbook)</t>
  </si>
  <si>
    <t>Prime Performer Goal</t>
  </si>
  <si>
    <t>Prime Performer Pts</t>
  </si>
  <si>
    <t>Prime Performers</t>
  </si>
  <si>
    <t>Prime Performer Reward</t>
  </si>
  <si>
    <t>Curt Schilling</t>
  </si>
  <si>
    <t>John Smoltz</t>
  </si>
  <si>
    <t>Mike Flanagan</t>
  </si>
  <si>
    <t>Fred Lynn</t>
  </si>
  <si>
    <t>Albert Belle</t>
  </si>
  <si>
    <t>Billy Williams</t>
  </si>
  <si>
    <t>Jose Rijo</t>
  </si>
  <si>
    <t>Earl Averill</t>
  </si>
  <si>
    <t>Matt Holliday</t>
  </si>
  <si>
    <t>Al Kaline</t>
  </si>
  <si>
    <t>Mike Scott</t>
  </si>
  <si>
    <t>Willie Wilson</t>
  </si>
  <si>
    <t>Frank Tanana</t>
  </si>
  <si>
    <t>Kevin Brown</t>
  </si>
  <si>
    <t>Miguel Cabrera</t>
  </si>
  <si>
    <t>Sixto Lexcano</t>
  </si>
  <si>
    <t>Jim Kaat</t>
  </si>
  <si>
    <t>David Wells</t>
  </si>
  <si>
    <t>Matt Harvey</t>
  </si>
  <si>
    <t>Rube Waddell</t>
  </si>
  <si>
    <t>Steve Carlton</t>
  </si>
  <si>
    <t>Dick Groat</t>
  </si>
  <si>
    <t>Terry Kennedy</t>
  </si>
  <si>
    <t>Robby Thompson</t>
  </si>
  <si>
    <t>Alvin Davis</t>
  </si>
  <si>
    <t>Mark McGwire</t>
  </si>
  <si>
    <t>David Price</t>
  </si>
  <si>
    <t>Michael Young</t>
  </si>
  <si>
    <t>Duane Ward</t>
  </si>
  <si>
    <t>Bryce Harper</t>
  </si>
  <si>
    <t>Eppa Rixey</t>
  </si>
  <si>
    <t>Franchise Hero #3</t>
  </si>
  <si>
    <t>Franchise Hero #3  Reward</t>
  </si>
  <si>
    <t>Joe DiMaggio</t>
  </si>
  <si>
    <t>Eric Gagne</t>
  </si>
  <si>
    <t>The Prime Performer reward are tracked like the Team Missions.  See above.</t>
  </si>
  <si>
    <t>The workbook has a 3 blank tracker worksheets for your team use and an example worksheet so you can see how it is intended to be used.  Add your team name to the top merged area.  You should also rename the worksheet tap for each team.</t>
  </si>
  <si>
    <t>Team Mission #3 Goal</t>
  </si>
  <si>
    <t>Team Mission #3 Points</t>
  </si>
  <si>
    <t>Team Mission #3</t>
  </si>
  <si>
    <t>Team Mission #3  Reward</t>
  </si>
  <si>
    <t>Dwight Gooden</t>
  </si>
  <si>
    <t>Sam Crawford</t>
  </si>
  <si>
    <t>Byung-hyan Kim</t>
  </si>
  <si>
    <t>Jimmie Foxx</t>
  </si>
  <si>
    <t>Andre Dawson</t>
  </si>
  <si>
    <t>Dave Stieb</t>
  </si>
  <si>
    <t>Alex Rodriguez</t>
  </si>
  <si>
    <t>Randy Winn</t>
  </si>
  <si>
    <t>Bret Boone</t>
  </si>
  <si>
    <t>Harvey Haddix</t>
  </si>
  <si>
    <t>Monte Irvin</t>
  </si>
  <si>
    <t>Gary Sheffield</t>
  </si>
  <si>
    <t>Paul Waner</t>
  </si>
  <si>
    <t>Chuck Klein</t>
  </si>
  <si>
    <t>Eric Chavez</t>
  </si>
  <si>
    <t>Darryl Strawberry</t>
  </si>
  <si>
    <t>Lou Gehrig</t>
  </si>
  <si>
    <t>Tony Oliva</t>
  </si>
  <si>
    <t>Prince Fielder</t>
  </si>
  <si>
    <t>Carlos Delgado</t>
  </si>
  <si>
    <t>Pee Wee Reese</t>
  </si>
  <si>
    <t>Francisco Rogriguez</t>
  </si>
  <si>
    <t>Kevin Appier</t>
  </si>
  <si>
    <t>Jim Wynn</t>
  </si>
  <si>
    <t>Bill Freehan</t>
  </si>
  <si>
    <t>Andres Galaraga</t>
  </si>
  <si>
    <t>Cliff Lee</t>
  </si>
  <si>
    <t>Rob Dibble</t>
  </si>
  <si>
    <t>Phil Niekro</t>
  </si>
  <si>
    <t>Paul Blair</t>
  </si>
  <si>
    <t>Jacoby Ellsbury</t>
  </si>
  <si>
    <t>Robin Ventura</t>
  </si>
  <si>
    <t>Bruce Sutter</t>
  </si>
  <si>
    <t>Because the points needed for Team Missions #1-#3 are highly variable, you can track points from each card you buy/pull in the Team Missions (#1 or #2)  Points column.  The worksheet will make the X when your mission is completed.</t>
  </si>
  <si>
    <t>You can use the tracker in a multitude of ways but one suggestion is to highlight cells with the rewards you are currently after to help guide your purchasing.</t>
  </si>
  <si>
    <t>x</t>
  </si>
  <si>
    <t>Selects Historical Cards</t>
  </si>
  <si>
    <t>Selects Live Cards</t>
  </si>
  <si>
    <t>Selects Reward</t>
  </si>
  <si>
    <t>Selects Live Cards Needed</t>
  </si>
  <si>
    <t>Selects Historical Cards Needed</t>
  </si>
  <si>
    <t>Ketel Marte</t>
  </si>
  <si>
    <t>Austin Riley</t>
  </si>
  <si>
    <t>Cedric Mullins</t>
  </si>
  <si>
    <t>Nathan Eovaldi</t>
  </si>
  <si>
    <t>Carlos Rodon</t>
  </si>
  <si>
    <t>Wilson Contreras</t>
  </si>
  <si>
    <t>Jonathan India</t>
  </si>
  <si>
    <t>Jose Ramirez</t>
  </si>
  <si>
    <t>C. J. Cron</t>
  </si>
  <si>
    <t>Jeimer Candelario</t>
  </si>
  <si>
    <t>Ryan Pressley</t>
  </si>
  <si>
    <t>Salvador Perez</t>
  </si>
  <si>
    <t>Shohei Ohtani</t>
  </si>
  <si>
    <t>Walker Buehler</t>
  </si>
  <si>
    <t>Sandy Alcantara</t>
  </si>
  <si>
    <t>Corbin Burnes</t>
  </si>
  <si>
    <t>Jorge Polanco</t>
  </si>
  <si>
    <t>Marcus Stroman</t>
  </si>
  <si>
    <t>Gerrit Cole</t>
  </si>
  <si>
    <t>Matt Olson</t>
  </si>
  <si>
    <t>Zack Wheeler</t>
  </si>
  <si>
    <t>Bryan Reynolds</t>
  </si>
  <si>
    <t>Fernando Tatis Jr.</t>
  </si>
  <si>
    <t>Kevin Gausman</t>
  </si>
  <si>
    <t>Mitch Haniger</t>
  </si>
  <si>
    <t>Andrew Kittredge</t>
  </si>
  <si>
    <t>Adolis Garcia</t>
  </si>
  <si>
    <t>Vladimir Guerrero Jr.</t>
  </si>
  <si>
    <t>Juan Soto</t>
  </si>
  <si>
    <t>Billy Hamilton</t>
  </si>
  <si>
    <t>Bill Dahlen</t>
  </si>
  <si>
    <t>Ichiro Suzuki</t>
  </si>
  <si>
    <t>Selects Mission</t>
  </si>
  <si>
    <t>The Selects Mission includes the amount of cards needed as well as a tracking column.  You can track how many you have but when you get enough of the Selects Live Cards or Selects Historical Cards just make an X to mark it complete.  The Selects reward tracker will turn to X when completed the live and historical halves.</t>
  </si>
  <si>
    <t>Tris Speaker</t>
  </si>
  <si>
    <t>Sandy Koufax</t>
  </si>
  <si>
    <t>The worksheets will also track your progress to the appropriate Franchise Hero reward cards automagically.  The toppers for those Franchise Heros will also track automagically.</t>
  </si>
  <si>
    <t>The worksheets will also track your progress to all other  league/division/region "topper" reward cards automagically.</t>
  </si>
  <si>
    <t>George Brett</t>
  </si>
  <si>
    <t>Roger Clemens</t>
  </si>
  <si>
    <t>Eddie Collins</t>
  </si>
  <si>
    <t>Steve Finley</t>
  </si>
  <si>
    <t>Hank Aaron</t>
  </si>
  <si>
    <t>Cal Ripken Jr.</t>
  </si>
  <si>
    <t>Ted Williams</t>
  </si>
  <si>
    <t>Ed Walsh</t>
  </si>
  <si>
    <t>Ernie Banks</t>
  </si>
  <si>
    <t>Nap Lajoie</t>
  </si>
  <si>
    <t>Troy Tulowitzki</t>
  </si>
  <si>
    <t>Hal Newhouser</t>
  </si>
  <si>
    <t>Johnny Bench</t>
  </si>
  <si>
    <t>Jose Cruz</t>
  </si>
  <si>
    <t>Zack Greinke</t>
  </si>
  <si>
    <t>Mike Trout</t>
  </si>
  <si>
    <t>Jackie Robinson</t>
  </si>
  <si>
    <t>Dontrelle Wilis</t>
  </si>
  <si>
    <t>Ben Sheets</t>
  </si>
  <si>
    <t>Rod Carew</t>
  </si>
  <si>
    <t>Roberto Clemente</t>
  </si>
  <si>
    <t>Warren Spahn</t>
  </si>
  <si>
    <t>Randy Johnson</t>
  </si>
  <si>
    <t>Mickey Mantle</t>
  </si>
  <si>
    <t>Tom Seaver</t>
  </si>
  <si>
    <t>Al Simmons</t>
  </si>
  <si>
    <t>Pete Alexander</t>
  </si>
  <si>
    <t>Willie Stargell</t>
  </si>
  <si>
    <t>Tony Gwynn</t>
  </si>
  <si>
    <t>Willie Mays</t>
  </si>
  <si>
    <t>Ken Griffey Jr.</t>
  </si>
  <si>
    <t>Rogers Hornsby</t>
  </si>
  <si>
    <t>Evan Longoria</t>
  </si>
  <si>
    <t>Ivan Rodriguez</t>
  </si>
  <si>
    <t>Roy Halladay</t>
  </si>
  <si>
    <t>Gary Carter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</si>
</sst>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12"/>
      <color theme="1"/>
      <name val="Calibri"/>
      <family val="2"/>
      <scheme val="minor"/>
    </font>
    <font>
      <sz val="11"/>
      <color theme="1"/>
      <name val="Calibri"/>
      <family val="2"/>
      <scheme val="minor"/>
    </font>
    <font>
      <b/>
      <sz val="16"/>
      <color theme="1"/>
      <name val="Calibri"/>
      <family val="2"/>
      <scheme val="minor"/>
    </font>
    <font>
      <b/>
      <sz val="11"/>
      <color indexed="8"/>
      <name val="Calibri"/>
      <family val="2"/>
      <scheme val="minor"/>
    </font>
    <font>
      <b/>
      <sz val="12"/>
      <color indexed="8"/>
      <name val="Calibri"/>
      <family val="2"/>
      <scheme val="minor"/>
    </font>
    <font>
      <b/>
      <sz val="18"/>
      <color theme="1"/>
      <name val="Calibri"/>
      <family val="2"/>
      <scheme val="minor"/>
    </font>
    <font>
      <b/>
      <sz val="18"/>
      <color indexed="8"/>
      <name val="Calibri"/>
      <family val="2"/>
      <scheme val="minor"/>
    </font>
  </fonts>
  <fills count="12">
    <fill>
      <patternFill patternType="none"/>
    </fill>
    <fill>
      <patternFill patternType="gray125"/>
    </fill>
    <fill>
      <patternFill patternType="solid">
        <fgColor theme="7" tint="-0.249977111117893"/>
        <bgColor indexed="64"/>
      </patternFill>
    </fill>
    <fill>
      <patternFill patternType="solid">
        <fgColor theme="6" tint="0.59999389629810485"/>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rgb="FFFF9999"/>
        <bgColor indexed="64"/>
      </patternFill>
    </fill>
    <fill>
      <patternFill patternType="solid">
        <fgColor rgb="FF9BE5FF"/>
        <bgColor indexed="64"/>
      </patternFill>
    </fill>
    <fill>
      <patternFill patternType="solid">
        <fgColor theme="7" tint="0.79998168889431442"/>
        <bgColor indexed="64"/>
      </patternFill>
    </fill>
    <fill>
      <patternFill patternType="solid">
        <fgColor rgb="FFFFFF99"/>
        <bgColor indexed="64"/>
      </patternFill>
    </fill>
    <fill>
      <patternFill patternType="solid">
        <fgColor rgb="FFF3FAFF"/>
        <bgColor indexed="64"/>
      </patternFill>
    </fill>
  </fills>
  <borders count="15">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9" fontId="3" fillId="0" borderId="0" applyFont="0" applyFill="0" applyBorder="0" applyAlignment="0" applyProtection="0"/>
  </cellStyleXfs>
  <cellXfs count="173">
    <xf numFmtId="0" fontId="0" fillId="0" borderId="0" xfId="0"/>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1" fillId="0" borderId="1" xfId="0" applyFont="1" applyBorder="1"/>
    <xf numFmtId="0" fontId="1" fillId="0" borderId="2" xfId="0" applyFont="1" applyBorder="1"/>
    <xf numFmtId="0" fontId="1" fillId="0" borderId="4" xfId="0" applyFont="1" applyBorder="1"/>
    <xf numFmtId="0" fontId="1" fillId="0" borderId="6" xfId="0" applyFont="1" applyBorder="1"/>
    <xf numFmtId="0" fontId="1" fillId="0" borderId="7" xfId="0" applyFont="1" applyBorder="1"/>
    <xf numFmtId="0" fontId="0" fillId="0" borderId="0" xfId="0" applyAlignment="1">
      <alignment horizontal="left" wrapText="1"/>
    </xf>
    <xf numFmtId="0" fontId="2" fillId="0" borderId="0" xfId="0" applyFont="1" applyAlignment="1">
      <alignment horizontal="left" wrapText="1"/>
    </xf>
    <xf numFmtId="0" fontId="2" fillId="0" borderId="0" xfId="0" applyFont="1"/>
    <xf numFmtId="0" fontId="1" fillId="6" borderId="8" xfId="0" applyFont="1" applyFill="1" applyBorder="1" applyAlignment="1">
      <alignment horizontal="center" wrapText="1"/>
    </xf>
    <xf numFmtId="0" fontId="1" fillId="6" borderId="9" xfId="0" applyFont="1" applyFill="1" applyBorder="1" applyAlignment="1">
      <alignment horizontal="center" wrapText="1"/>
    </xf>
    <xf numFmtId="0" fontId="2" fillId="0" borderId="9" xfId="0" applyFont="1" applyBorder="1" applyAlignment="1">
      <alignment horizontal="center" vertical="center" wrapText="1"/>
    </xf>
    <xf numFmtId="0" fontId="1" fillId="6" borderId="10" xfId="0" applyFont="1" applyFill="1" applyBorder="1" applyAlignment="1">
      <alignment horizontal="center" wrapText="1"/>
    </xf>
    <xf numFmtId="0" fontId="1" fillId="0" borderId="1" xfId="0" applyFont="1" applyBorder="1" applyAlignment="1">
      <alignment horizontal="right"/>
    </xf>
    <xf numFmtId="0" fontId="1" fillId="0" borderId="6" xfId="0" applyFont="1" applyBorder="1" applyAlignment="1">
      <alignment horizontal="right"/>
    </xf>
    <xf numFmtId="0" fontId="1" fillId="7" borderId="8" xfId="0" applyFont="1" applyFill="1" applyBorder="1" applyAlignment="1">
      <alignment horizontal="center" wrapText="1"/>
    </xf>
    <xf numFmtId="0" fontId="1" fillId="8" borderId="8" xfId="0" applyFont="1" applyFill="1" applyBorder="1" applyAlignment="1">
      <alignment horizontal="center" wrapText="1"/>
    </xf>
    <xf numFmtId="0" fontId="0" fillId="0" borderId="0" xfId="0" applyAlignment="1">
      <alignment horizontal="right" wrapText="1"/>
    </xf>
    <xf numFmtId="0" fontId="1" fillId="2" borderId="8" xfId="0" applyFont="1" applyFill="1" applyBorder="1" applyAlignment="1">
      <alignment horizontal="center" wrapText="1"/>
    </xf>
    <xf numFmtId="0" fontId="1" fillId="2" borderId="9" xfId="0" applyFont="1" applyFill="1" applyBorder="1" applyAlignment="1">
      <alignment horizontal="center" wrapText="1"/>
    </xf>
    <xf numFmtId="0" fontId="1" fillId="3" borderId="9" xfId="0" applyFont="1" applyFill="1" applyBorder="1" applyAlignment="1">
      <alignment horizontal="center" wrapText="1"/>
    </xf>
    <xf numFmtId="0" fontId="1" fillId="4" borderId="9" xfId="0" applyFont="1" applyFill="1" applyBorder="1" applyAlignment="1">
      <alignment horizontal="center" wrapText="1"/>
    </xf>
    <xf numFmtId="0" fontId="1" fillId="5" borderId="9" xfId="0" applyFont="1" applyFill="1" applyBorder="1" applyAlignment="1">
      <alignment horizontal="center" wrapText="1"/>
    </xf>
    <xf numFmtId="0" fontId="1" fillId="0" borderId="10" xfId="0" applyFont="1" applyBorder="1" applyAlignment="1">
      <alignment horizontal="center" wrapText="1"/>
    </xf>
    <xf numFmtId="0" fontId="2" fillId="0" borderId="10" xfId="0" applyFont="1" applyBorder="1" applyAlignment="1">
      <alignment horizontal="center" vertical="center" wrapText="1"/>
    </xf>
    <xf numFmtId="0" fontId="1" fillId="7" borderId="9" xfId="0" applyFont="1" applyFill="1" applyBorder="1" applyAlignment="1">
      <alignment horizontal="center" wrapText="1"/>
    </xf>
    <xf numFmtId="0" fontId="2" fillId="0" borderId="11"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1" fillId="0" borderId="0" xfId="0" applyFont="1"/>
    <xf numFmtId="0" fontId="2" fillId="0" borderId="0" xfId="0" applyFont="1" applyAlignment="1">
      <alignment horizontal="center" vertical="center"/>
    </xf>
    <xf numFmtId="0" fontId="1" fillId="0" borderId="1" xfId="0" applyFont="1" applyFill="1" applyBorder="1" applyAlignment="1">
      <alignment horizontal="center"/>
    </xf>
    <xf numFmtId="0" fontId="1" fillId="0" borderId="6" xfId="0" applyFont="1" applyFill="1" applyBorder="1" applyAlignment="1">
      <alignment horizontal="center"/>
    </xf>
    <xf numFmtId="0" fontId="2" fillId="0" borderId="10" xfId="0" applyFont="1" applyBorder="1" applyAlignment="1">
      <alignment horizontal="center" vertical="center" wrapText="1"/>
    </xf>
    <xf numFmtId="0" fontId="2" fillId="0" borderId="11" xfId="0" applyFont="1" applyBorder="1"/>
    <xf numFmtId="0" fontId="2" fillId="0" borderId="3" xfId="0" applyFont="1" applyBorder="1"/>
    <xf numFmtId="0" fontId="2" fillId="0" borderId="5" xfId="0" applyFont="1" applyBorder="1"/>
    <xf numFmtId="0" fontId="1" fillId="0" borderId="0" xfId="0" applyFont="1" applyBorder="1" applyAlignment="1">
      <alignment horizontal="right"/>
    </xf>
    <xf numFmtId="0" fontId="1" fillId="0" borderId="11" xfId="0" applyFont="1" applyFill="1" applyBorder="1" applyAlignment="1">
      <alignment horizontal="center"/>
    </xf>
    <xf numFmtId="0" fontId="1" fillId="0" borderId="3" xfId="0" applyFont="1" applyFill="1" applyBorder="1" applyAlignment="1">
      <alignment horizontal="center"/>
    </xf>
    <xf numFmtId="0" fontId="1" fillId="0" borderId="0" xfId="0" applyFont="1" applyFill="1" applyBorder="1" applyAlignment="1">
      <alignment horizontal="center"/>
    </xf>
    <xf numFmtId="0" fontId="1" fillId="0" borderId="5" xfId="0" applyFont="1" applyFill="1" applyBorder="1" applyAlignment="1">
      <alignment horizontal="center"/>
    </xf>
    <xf numFmtId="0" fontId="2" fillId="0" borderId="10" xfId="0" applyFont="1" applyBorder="1" applyAlignment="1">
      <alignment horizontal="center" wrapText="1"/>
    </xf>
    <xf numFmtId="0" fontId="1" fillId="0" borderId="4" xfId="0" applyFont="1" applyBorder="1" applyAlignment="1">
      <alignment horizontal="right"/>
    </xf>
    <xf numFmtId="0" fontId="1" fillId="0" borderId="7" xfId="0" applyFont="1" applyBorder="1" applyAlignment="1">
      <alignment horizontal="right"/>
    </xf>
    <xf numFmtId="0" fontId="1" fillId="0" borderId="3" xfId="0" applyFont="1" applyBorder="1" applyAlignment="1">
      <alignment horizontal="center"/>
    </xf>
    <xf numFmtId="0" fontId="1" fillId="0" borderId="5" xfId="0" applyFont="1" applyBorder="1" applyAlignment="1">
      <alignment horizontal="center"/>
    </xf>
    <xf numFmtId="0" fontId="2" fillId="0" borderId="8" xfId="0" applyFont="1" applyBorder="1" applyAlignment="1">
      <alignment horizontal="center"/>
    </xf>
    <xf numFmtId="0" fontId="1" fillId="0" borderId="0" xfId="0" applyFont="1" applyBorder="1" applyAlignment="1">
      <alignment horizontal="center"/>
    </xf>
    <xf numFmtId="0" fontId="1" fillId="0" borderId="6" xfId="0" applyFont="1" applyBorder="1" applyAlignment="1">
      <alignment horizontal="center"/>
    </xf>
    <xf numFmtId="9" fontId="1" fillId="0" borderId="0" xfId="1" applyFont="1" applyBorder="1" applyAlignment="1">
      <alignment horizontal="center"/>
    </xf>
    <xf numFmtId="9" fontId="1" fillId="0" borderId="6" xfId="1" applyFont="1" applyBorder="1" applyAlignment="1">
      <alignment horizontal="center"/>
    </xf>
    <xf numFmtId="0" fontId="2" fillId="0" borderId="0" xfId="0" applyFont="1" applyAlignment="1">
      <alignment horizontal="left" wrapText="1"/>
    </xf>
    <xf numFmtId="0" fontId="0" fillId="0" borderId="0" xfId="0" applyAlignment="1">
      <alignment horizontal="left" wrapText="1"/>
    </xf>
    <xf numFmtId="0" fontId="2" fillId="0" borderId="0" xfId="0" applyFont="1" applyBorder="1" applyAlignment="1">
      <alignment horizontal="center" vertical="center"/>
    </xf>
    <xf numFmtId="0" fontId="5" fillId="0" borderId="0" xfId="0" applyFont="1" applyAlignment="1">
      <alignment horizontal="right"/>
    </xf>
    <xf numFmtId="0" fontId="2" fillId="0" borderId="0" xfId="0" applyFont="1" applyAlignment="1">
      <alignment horizontal="left" vertical="top" wrapText="1"/>
    </xf>
    <xf numFmtId="0" fontId="1" fillId="9" borderId="9" xfId="0" applyFont="1" applyFill="1" applyBorder="1" applyAlignment="1">
      <alignment horizontal="center" wrapText="1"/>
    </xf>
    <xf numFmtId="0" fontId="2" fillId="0" borderId="10" xfId="0" applyFont="1" applyFill="1" applyBorder="1" applyAlignment="1">
      <alignment horizontal="center" vertical="center" wrapText="1"/>
    </xf>
    <xf numFmtId="0" fontId="2" fillId="0" borderId="0" xfId="0" applyFont="1" applyAlignment="1">
      <alignment horizontal="left" vertical="top" wrapText="1"/>
    </xf>
    <xf numFmtId="0" fontId="5" fillId="0" borderId="4" xfId="0" applyFont="1" applyBorder="1" applyAlignment="1">
      <alignment horizontal="right"/>
    </xf>
    <xf numFmtId="0" fontId="5" fillId="0" borderId="7" xfId="0" applyFont="1" applyBorder="1" applyAlignment="1">
      <alignment horizontal="right"/>
    </xf>
    <xf numFmtId="0" fontId="5" fillId="0" borderId="4" xfId="0" applyFont="1" applyBorder="1"/>
    <xf numFmtId="0" fontId="5" fillId="0" borderId="7" xfId="0" applyFont="1" applyBorder="1"/>
    <xf numFmtId="0" fontId="2" fillId="0" borderId="10" xfId="0" applyFont="1" applyBorder="1" applyAlignment="1">
      <alignment horizontal="center" vertical="center" wrapText="1"/>
    </xf>
    <xf numFmtId="0" fontId="1" fillId="0" borderId="2" xfId="0" applyFont="1" applyBorder="1" applyAlignment="1">
      <alignment horizontal="right"/>
    </xf>
    <xf numFmtId="0" fontId="5" fillId="0" borderId="2" xfId="0" applyFont="1" applyBorder="1" applyAlignment="1">
      <alignment horizontal="right"/>
    </xf>
    <xf numFmtId="0" fontId="1" fillId="0" borderId="1" xfId="0" applyFont="1" applyBorder="1" applyAlignment="1">
      <alignment horizontal="center"/>
    </xf>
    <xf numFmtId="0" fontId="5" fillId="0" borderId="1" xfId="0" applyFont="1" applyBorder="1" applyAlignment="1">
      <alignment horizontal="center"/>
    </xf>
    <xf numFmtId="0" fontId="1" fillId="0" borderId="11" xfId="0" applyFont="1" applyBorder="1" applyAlignment="1">
      <alignment horizontal="center"/>
    </xf>
    <xf numFmtId="0" fontId="5" fillId="0" borderId="11" xfId="0" applyFont="1" applyBorder="1" applyAlignment="1">
      <alignment horizontal="center"/>
    </xf>
    <xf numFmtId="0" fontId="5" fillId="0" borderId="3" xfId="0" applyFont="1" applyBorder="1" applyAlignment="1">
      <alignment horizontal="center"/>
    </xf>
    <xf numFmtId="0" fontId="5" fillId="0" borderId="5" xfId="0" applyFont="1" applyBorder="1" applyAlignment="1">
      <alignment horizontal="center"/>
    </xf>
    <xf numFmtId="0" fontId="5" fillId="0" borderId="0" xfId="0" applyFont="1" applyBorder="1" applyAlignment="1">
      <alignment horizontal="right"/>
    </xf>
    <xf numFmtId="0" fontId="5" fillId="0" borderId="6" xfId="0" applyFont="1" applyBorder="1" applyAlignment="1">
      <alignment horizontal="right"/>
    </xf>
    <xf numFmtId="0" fontId="1" fillId="0" borderId="11" xfId="0" applyFont="1" applyBorder="1" applyAlignment="1">
      <alignment horizontal="right"/>
    </xf>
    <xf numFmtId="9" fontId="1" fillId="0" borderId="1" xfId="1" applyFont="1" applyBorder="1" applyAlignment="1">
      <alignment horizontal="center"/>
    </xf>
    <xf numFmtId="0" fontId="1" fillId="0" borderId="3" xfId="0" applyFont="1" applyBorder="1" applyAlignment="1">
      <alignment horizontal="right"/>
    </xf>
    <xf numFmtId="0" fontId="1" fillId="0" borderId="5" xfId="0" applyFont="1" applyBorder="1" applyAlignment="1">
      <alignment horizontal="right"/>
    </xf>
    <xf numFmtId="0" fontId="5" fillId="0" borderId="11" xfId="0" applyFont="1" applyBorder="1" applyAlignment="1">
      <alignment horizontal="right"/>
    </xf>
    <xf numFmtId="0" fontId="5" fillId="0" borderId="1" xfId="0" applyFont="1" applyBorder="1" applyAlignment="1">
      <alignment horizontal="right"/>
    </xf>
    <xf numFmtId="0" fontId="5" fillId="0" borderId="3" xfId="0" applyFont="1" applyBorder="1" applyAlignment="1">
      <alignment horizontal="right"/>
    </xf>
    <xf numFmtId="0" fontId="5" fillId="0" borderId="5" xfId="0" applyFont="1" applyBorder="1" applyAlignment="1">
      <alignment horizontal="right"/>
    </xf>
    <xf numFmtId="0" fontId="2" fillId="0" borderId="10" xfId="0" applyFont="1" applyBorder="1" applyAlignment="1">
      <alignment horizontal="center" vertical="center" wrapText="1"/>
    </xf>
    <xf numFmtId="0" fontId="2" fillId="0" borderId="0" xfId="0" applyFont="1" applyAlignment="1">
      <alignment horizontal="left" vertical="top" wrapText="1"/>
    </xf>
    <xf numFmtId="0" fontId="2" fillId="0" borderId="10" xfId="0" applyFont="1" applyBorder="1" applyAlignment="1">
      <alignment horizontal="center" vertical="center" wrapText="1"/>
    </xf>
    <xf numFmtId="0" fontId="1" fillId="10" borderId="8" xfId="0" applyFont="1" applyFill="1" applyBorder="1" applyAlignment="1">
      <alignment horizontal="center" wrapText="1"/>
    </xf>
    <xf numFmtId="0" fontId="1" fillId="10" borderId="9" xfId="0" applyFont="1" applyFill="1" applyBorder="1" applyAlignment="1">
      <alignment horizontal="center" wrapText="1"/>
    </xf>
    <xf numFmtId="0" fontId="2" fillId="11" borderId="12" xfId="0" applyFont="1" applyFill="1" applyBorder="1"/>
    <xf numFmtId="0" fontId="2" fillId="11" borderId="11" xfId="0" applyFont="1" applyFill="1" applyBorder="1" applyAlignment="1">
      <alignment horizontal="center"/>
    </xf>
    <xf numFmtId="0" fontId="2" fillId="11" borderId="1" xfId="0" applyFont="1" applyFill="1" applyBorder="1" applyAlignment="1">
      <alignment horizontal="center" vertical="center"/>
    </xf>
    <xf numFmtId="0" fontId="1" fillId="11" borderId="2" xfId="0" applyFont="1" applyFill="1" applyBorder="1" applyAlignment="1">
      <alignment horizontal="right"/>
    </xf>
    <xf numFmtId="0" fontId="0" fillId="11" borderId="0" xfId="0" applyFill="1"/>
    <xf numFmtId="9" fontId="1" fillId="11" borderId="1" xfId="1" applyFont="1" applyFill="1" applyBorder="1" applyAlignment="1">
      <alignment horizontal="center"/>
    </xf>
    <xf numFmtId="0" fontId="0" fillId="11" borderId="2" xfId="0" applyFill="1" applyBorder="1"/>
    <xf numFmtId="0" fontId="2" fillId="11" borderId="13" xfId="0" applyFont="1" applyFill="1" applyBorder="1"/>
    <xf numFmtId="0" fontId="2" fillId="11" borderId="3" xfId="0" applyFont="1" applyFill="1" applyBorder="1" applyAlignment="1">
      <alignment horizontal="center"/>
    </xf>
    <xf numFmtId="0" fontId="2" fillId="11" borderId="0" xfId="0" applyFont="1" applyFill="1" applyBorder="1" applyAlignment="1">
      <alignment horizontal="center" vertical="center"/>
    </xf>
    <xf numFmtId="0" fontId="1" fillId="11" borderId="4" xfId="0" applyFont="1" applyFill="1" applyBorder="1" applyAlignment="1">
      <alignment horizontal="right"/>
    </xf>
    <xf numFmtId="9" fontId="1" fillId="11" borderId="0" xfId="1" applyFont="1" applyFill="1" applyBorder="1" applyAlignment="1">
      <alignment horizontal="center"/>
    </xf>
    <xf numFmtId="0" fontId="0" fillId="11" borderId="4" xfId="0" applyFill="1" applyBorder="1"/>
    <xf numFmtId="0" fontId="2" fillId="11" borderId="5" xfId="0" applyFont="1" applyFill="1" applyBorder="1" applyAlignment="1">
      <alignment horizontal="center"/>
    </xf>
    <xf numFmtId="0" fontId="2" fillId="11" borderId="6" xfId="0" applyFont="1" applyFill="1" applyBorder="1" applyAlignment="1">
      <alignment horizontal="center" vertical="center"/>
    </xf>
    <xf numFmtId="0" fontId="1" fillId="11" borderId="7" xfId="0" applyFont="1" applyFill="1" applyBorder="1" applyAlignment="1">
      <alignment horizontal="right"/>
    </xf>
    <xf numFmtId="9" fontId="1" fillId="11" borderId="6" xfId="1" applyFont="1" applyFill="1" applyBorder="1" applyAlignment="1">
      <alignment horizontal="center"/>
    </xf>
    <xf numFmtId="0" fontId="0" fillId="11" borderId="7" xfId="0" applyFill="1" applyBorder="1"/>
    <xf numFmtId="0" fontId="2" fillId="11" borderId="0" xfId="0" applyFont="1" applyFill="1" applyAlignment="1">
      <alignment horizontal="center"/>
    </xf>
    <xf numFmtId="0" fontId="1" fillId="11" borderId="0" xfId="0" applyFont="1" applyFill="1" applyAlignment="1">
      <alignment horizontal="right"/>
    </xf>
    <xf numFmtId="0" fontId="6" fillId="11" borderId="13" xfId="0" applyFont="1" applyFill="1" applyBorder="1"/>
    <xf numFmtId="0" fontId="0" fillId="11" borderId="11" xfId="0" applyFill="1" applyBorder="1"/>
    <xf numFmtId="1" fontId="2" fillId="11" borderId="1" xfId="0" applyNumberFormat="1" applyFont="1" applyFill="1" applyBorder="1" applyAlignment="1">
      <alignment horizontal="center"/>
    </xf>
    <xf numFmtId="1" fontId="2" fillId="11" borderId="11" xfId="0" applyNumberFormat="1" applyFont="1" applyFill="1" applyBorder="1" applyAlignment="1">
      <alignment horizontal="center"/>
    </xf>
    <xf numFmtId="1" fontId="1" fillId="11" borderId="11" xfId="0" applyNumberFormat="1" applyFont="1" applyFill="1" applyBorder="1" applyAlignment="1">
      <alignment horizontal="center"/>
    </xf>
    <xf numFmtId="0" fontId="1" fillId="11" borderId="11" xfId="0" applyFont="1" applyFill="1" applyBorder="1" applyAlignment="1">
      <alignment horizontal="right"/>
    </xf>
    <xf numFmtId="0" fontId="0" fillId="11" borderId="3" xfId="0" applyFill="1" applyBorder="1"/>
    <xf numFmtId="1" fontId="2" fillId="11" borderId="0" xfId="0" applyNumberFormat="1" applyFont="1" applyFill="1" applyBorder="1" applyAlignment="1">
      <alignment horizontal="center"/>
    </xf>
    <xf numFmtId="1" fontId="2" fillId="11" borderId="3" xfId="0" applyNumberFormat="1" applyFont="1" applyFill="1" applyBorder="1" applyAlignment="1">
      <alignment horizontal="center"/>
    </xf>
    <xf numFmtId="1" fontId="1" fillId="11" borderId="3" xfId="0" applyNumberFormat="1" applyFont="1" applyFill="1" applyBorder="1" applyAlignment="1">
      <alignment horizontal="center"/>
    </xf>
    <xf numFmtId="0" fontId="1" fillId="11" borderId="3" xfId="0" applyFont="1" applyFill="1" applyBorder="1" applyAlignment="1">
      <alignment horizontal="right"/>
    </xf>
    <xf numFmtId="1" fontId="2" fillId="11" borderId="0" xfId="0" applyNumberFormat="1" applyFont="1" applyFill="1" applyAlignment="1">
      <alignment horizontal="center"/>
    </xf>
    <xf numFmtId="0" fontId="0" fillId="11" borderId="5" xfId="0" applyFill="1" applyBorder="1"/>
    <xf numFmtId="1" fontId="2" fillId="11" borderId="6" xfId="0" applyNumberFormat="1" applyFont="1" applyFill="1" applyBorder="1" applyAlignment="1">
      <alignment horizontal="center"/>
    </xf>
    <xf numFmtId="1" fontId="2" fillId="11" borderId="5" xfId="0" applyNumberFormat="1" applyFont="1" applyFill="1" applyBorder="1" applyAlignment="1">
      <alignment horizontal="center"/>
    </xf>
    <xf numFmtId="1" fontId="1" fillId="11" borderId="5" xfId="0" applyNumberFormat="1" applyFont="1" applyFill="1" applyBorder="1" applyAlignment="1">
      <alignment horizontal="center"/>
    </xf>
    <xf numFmtId="0" fontId="1" fillId="11" borderId="5" xfId="0" applyFont="1" applyFill="1" applyBorder="1" applyAlignment="1">
      <alignment horizontal="right"/>
    </xf>
    <xf numFmtId="0" fontId="5" fillId="11" borderId="13" xfId="0" applyFont="1" applyFill="1" applyBorder="1"/>
    <xf numFmtId="0" fontId="5" fillId="11" borderId="0" xfId="0" applyFont="1" applyFill="1"/>
    <xf numFmtId="0" fontId="1" fillId="11" borderId="1" xfId="0" applyFont="1" applyFill="1" applyBorder="1" applyAlignment="1">
      <alignment horizontal="center"/>
    </xf>
    <xf numFmtId="0" fontId="1" fillId="11" borderId="0" xfId="0" applyFont="1" applyFill="1" applyBorder="1" applyAlignment="1">
      <alignment horizontal="center"/>
    </xf>
    <xf numFmtId="0" fontId="2" fillId="11" borderId="14" xfId="0" applyFont="1" applyFill="1" applyBorder="1"/>
    <xf numFmtId="0" fontId="1" fillId="11" borderId="6" xfId="0" applyFont="1" applyFill="1" applyBorder="1" applyAlignment="1">
      <alignment horizontal="center"/>
    </xf>
    <xf numFmtId="0" fontId="5" fillId="11" borderId="0" xfId="0" applyFont="1" applyFill="1" applyAlignment="1">
      <alignment horizontal="right"/>
    </xf>
    <xf numFmtId="0" fontId="2" fillId="0" borderId="0" xfId="0" applyFont="1" applyAlignment="1">
      <alignment vertical="top" wrapText="1"/>
    </xf>
    <xf numFmtId="0" fontId="1" fillId="11" borderId="0" xfId="0" applyFont="1" applyFill="1"/>
    <xf numFmtId="0" fontId="7" fillId="0" borderId="0" xfId="0" applyFont="1" applyBorder="1" applyAlignment="1">
      <alignment horizontal="center" vertical="center"/>
    </xf>
    <xf numFmtId="0" fontId="1" fillId="0" borderId="0" xfId="0" applyFont="1" applyBorder="1"/>
    <xf numFmtId="0" fontId="1" fillId="11" borderId="0" xfId="0" applyFont="1" applyFill="1" applyBorder="1" applyAlignment="1">
      <alignment horizontal="right"/>
    </xf>
    <xf numFmtId="0" fontId="2" fillId="0" borderId="0" xfId="0" applyFont="1" applyAlignment="1">
      <alignment horizontal="left" vertical="top" wrapText="1"/>
    </xf>
    <xf numFmtId="0" fontId="1" fillId="11" borderId="0" xfId="0" applyFont="1" applyFill="1" applyAlignment="1">
      <alignment horizontal="center"/>
    </xf>
    <xf numFmtId="0" fontId="2" fillId="0" borderId="10" xfId="0" applyFont="1" applyBorder="1" applyAlignment="1">
      <alignment horizontal="center" vertical="center" wrapText="1"/>
    </xf>
    <xf numFmtId="0" fontId="8" fillId="0" borderId="0" xfId="0" applyFont="1" applyBorder="1" applyAlignment="1">
      <alignment horizontal="center" vertical="center"/>
    </xf>
    <xf numFmtId="0" fontId="5" fillId="0" borderId="0" xfId="0" applyFont="1" applyBorder="1"/>
    <xf numFmtId="0" fontId="2" fillId="0" borderId="0" xfId="0" applyFont="1" applyAlignment="1">
      <alignment horizontal="left" vertical="top" wrapText="1"/>
    </xf>
    <xf numFmtId="0" fontId="1" fillId="11" borderId="0" xfId="0" applyFont="1" applyFill="1" applyAlignment="1">
      <alignment horizontal="center"/>
    </xf>
    <xf numFmtId="0" fontId="2" fillId="0" borderId="10" xfId="0" applyFont="1" applyBorder="1" applyAlignment="1">
      <alignment horizontal="center" vertical="center" wrapText="1"/>
    </xf>
    <xf numFmtId="0" fontId="1" fillId="11" borderId="11" xfId="0" applyFont="1" applyFill="1" applyBorder="1" applyAlignment="1">
      <alignment horizontal="center"/>
    </xf>
    <xf numFmtId="0" fontId="1" fillId="11" borderId="3" xfId="0" applyFont="1" applyFill="1" applyBorder="1" applyAlignment="1">
      <alignment horizontal="center"/>
    </xf>
    <xf numFmtId="0" fontId="1" fillId="11" borderId="5" xfId="0" applyFont="1" applyFill="1" applyBorder="1" applyAlignment="1">
      <alignment horizontal="center"/>
    </xf>
    <xf numFmtId="0" fontId="1" fillId="11" borderId="1" xfId="0" applyFont="1" applyFill="1" applyBorder="1" applyAlignment="1">
      <alignment horizontal="right"/>
    </xf>
    <xf numFmtId="0" fontId="1" fillId="11" borderId="6" xfId="0" applyFont="1" applyFill="1" applyBorder="1" applyAlignment="1">
      <alignment horizontal="right"/>
    </xf>
    <xf numFmtId="0" fontId="0" fillId="11" borderId="1" xfId="0" applyFill="1" applyBorder="1"/>
    <xf numFmtId="0" fontId="0" fillId="11" borderId="0" xfId="0" applyFill="1" applyBorder="1"/>
    <xf numFmtId="0" fontId="0" fillId="11" borderId="6" xfId="0" applyFill="1" applyBorder="1"/>
    <xf numFmtId="0" fontId="5" fillId="0" borderId="0" xfId="0" applyFont="1" applyBorder="1" applyAlignment="1">
      <alignment horizontal="center"/>
    </xf>
    <xf numFmtId="0" fontId="5" fillId="0" borderId="6" xfId="0" applyFont="1" applyBorder="1" applyAlignment="1">
      <alignment horizontal="center"/>
    </xf>
    <xf numFmtId="0" fontId="1" fillId="4" borderId="9" xfId="0" applyFont="1" applyFill="1" applyBorder="1" applyAlignment="1">
      <alignment horizontal="center" vertical="center" wrapText="1"/>
    </xf>
    <xf numFmtId="0" fontId="1" fillId="4" borderId="8" xfId="0" applyFont="1" applyFill="1" applyBorder="1" applyAlignment="1">
      <alignment horizontal="center" wrapText="1"/>
    </xf>
    <xf numFmtId="0" fontId="2" fillId="0" borderId="0" xfId="0" applyFont="1" applyAlignment="1">
      <alignment horizontal="left" vertical="top" wrapText="1"/>
    </xf>
    <xf numFmtId="0" fontId="0" fillId="0" borderId="0" xfId="0" applyAlignment="1">
      <alignment horizontal="left" wrapText="1"/>
    </xf>
    <xf numFmtId="0" fontId="2" fillId="0" borderId="0" xfId="0" applyFont="1" applyAlignment="1">
      <alignment horizontal="left" wrapText="1"/>
    </xf>
    <xf numFmtId="0" fontId="7" fillId="0" borderId="4" xfId="0" applyFont="1" applyBorder="1" applyAlignment="1">
      <alignment horizontal="center" vertical="center"/>
    </xf>
    <xf numFmtId="0" fontId="7" fillId="11" borderId="0" xfId="0" applyFont="1" applyFill="1" applyAlignment="1">
      <alignment horizontal="center" vertical="center"/>
    </xf>
    <xf numFmtId="0" fontId="1" fillId="11" borderId="0" xfId="0" applyFont="1" applyFill="1" applyAlignment="1">
      <alignment horizontal="center"/>
    </xf>
    <xf numFmtId="0" fontId="4" fillId="0" borderId="6" xfId="0" applyFont="1" applyBorder="1" applyAlignment="1">
      <alignment horizontal="center"/>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8" fillId="0" borderId="4" xfId="0" applyFont="1" applyBorder="1" applyAlignment="1">
      <alignment horizontal="center" vertical="center"/>
    </xf>
    <xf numFmtId="0" fontId="8" fillId="11" borderId="0" xfId="0" applyFont="1" applyFill="1" applyAlignment="1">
      <alignment horizontal="center" vertical="center"/>
    </xf>
  </cellXfs>
  <cellStyles count="2">
    <cellStyle name="Normal" xfId="0" builtinId="0"/>
    <cellStyle name="Percent" xfId="1" builtinId="5"/>
  </cellStyles>
  <dxfs count="224">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strike val="0"/>
      </font>
      <fill>
        <patternFill>
          <bgColor theme="9" tint="0.59996337778862885"/>
        </patternFill>
      </fill>
    </dxf>
    <dxf>
      <font>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59996337778862885"/>
        </patternFill>
      </fill>
    </dxf>
    <dxf>
      <font>
        <b/>
        <i val="0"/>
      </font>
      <fill>
        <patternFill>
          <bgColor theme="9" tint="0.59996337778862885"/>
        </patternFill>
      </fill>
    </dxf>
    <dxf>
      <font>
        <color rgb="FF006100"/>
      </font>
      <fill>
        <patternFill>
          <bgColor rgb="FFC6EFCE"/>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59996337778862885"/>
        </patternFill>
      </fill>
    </dxf>
    <dxf>
      <font>
        <b/>
        <i val="0"/>
      </font>
      <fill>
        <patternFill>
          <bgColor theme="9" tint="0.59996337778862885"/>
        </patternFill>
      </fill>
    </dxf>
    <dxf>
      <font>
        <color rgb="FF006100"/>
      </font>
      <fill>
        <patternFill>
          <bgColor rgb="FFC6EFCE"/>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59996337778862885"/>
        </patternFill>
      </fill>
    </dxf>
    <dxf>
      <font>
        <b/>
        <i val="0"/>
      </font>
      <fill>
        <patternFill>
          <bgColor theme="9" tint="0.59996337778862885"/>
        </patternFill>
      </fill>
    </dxf>
    <dxf>
      <font>
        <color rgb="FF006100"/>
      </font>
      <fill>
        <patternFill>
          <bgColor rgb="FFC6EFCE"/>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79998168889431442"/>
        </patternFill>
      </fill>
    </dxf>
    <dxf>
      <font>
        <b/>
        <i val="0"/>
      </font>
      <fill>
        <patternFill>
          <bgColor theme="9" tint="0.79998168889431442"/>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font>
      <fill>
        <patternFill>
          <bgColor theme="9" tint="0.59996337778862885"/>
        </patternFill>
      </fill>
    </dxf>
    <dxf>
      <font>
        <b/>
        <i val="0"/>
      </font>
      <fill>
        <patternFill>
          <bgColor theme="9" tint="0.59996337778862885"/>
        </patternFill>
      </fill>
    </dxf>
    <dxf>
      <font>
        <b/>
        <i val="0"/>
      </font>
      <fill>
        <patternFill>
          <bgColor theme="9" tint="0.59996337778862885"/>
        </patternFill>
      </fill>
    </dxf>
    <dxf>
      <font>
        <color rgb="FF006100"/>
      </font>
      <fill>
        <patternFill>
          <bgColor rgb="FFC6EFCE"/>
        </patternFill>
      </fill>
    </dxf>
    <dxf>
      <font>
        <b/>
        <i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ont>
        <strike val="0"/>
      </font>
      <fill>
        <patternFill>
          <bgColor theme="9" tint="0.59996337778862885"/>
        </patternFill>
      </fill>
    </dxf>
    <dxf>
      <font>
        <b/>
        <i val="0"/>
        <strike val="0"/>
      </font>
      <fill>
        <patternFill>
          <bgColor theme="9" tint="0.59996337778862885"/>
        </patternFill>
      </fill>
    </dxf>
    <dxf>
      <font>
        <b/>
        <i val="0"/>
        <strike val="0"/>
      </font>
      <fill>
        <patternFill>
          <bgColor theme="9" tint="0.59996337778862885"/>
        </patternFill>
      </fill>
    </dxf>
    <dxf>
      <font>
        <strike val="0"/>
      </font>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s>
  <tableStyles count="0" defaultTableStyle="TableStyleMedium2" defaultPivotStyle="PivotStyleLight16"/>
  <colors>
    <mruColors>
      <color rgb="FFF3FAFF"/>
      <color rgb="FF9BE5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28041B-F593-4F62-8FDF-CD90E5648416}">
  <dimension ref="A2:N49"/>
  <sheetViews>
    <sheetView tabSelected="1" workbookViewId="0">
      <selection activeCell="V22" sqref="V22"/>
    </sheetView>
  </sheetViews>
  <sheetFormatPr defaultRowHeight="15" x14ac:dyDescent="0.25"/>
  <sheetData>
    <row r="2" spans="1:14" ht="15.75" x14ac:dyDescent="0.25">
      <c r="A2" s="13" t="s">
        <v>194</v>
      </c>
    </row>
    <row r="3" spans="1:14" ht="30.75" customHeight="1" x14ac:dyDescent="0.25">
      <c r="A3" s="163" t="s">
        <v>375</v>
      </c>
      <c r="B3" s="163"/>
      <c r="C3" s="163"/>
      <c r="D3" s="163"/>
      <c r="E3" s="163"/>
      <c r="F3" s="163"/>
      <c r="G3" s="163"/>
      <c r="H3" s="163"/>
      <c r="I3" s="163"/>
      <c r="J3" s="163"/>
      <c r="K3" s="163"/>
      <c r="L3" s="163"/>
      <c r="M3" s="163"/>
      <c r="N3" s="163"/>
    </row>
    <row r="4" spans="1:14" ht="35.25" customHeight="1" x14ac:dyDescent="0.25">
      <c r="A4" s="163"/>
      <c r="B4" s="163"/>
      <c r="C4" s="163"/>
      <c r="D4" s="163"/>
      <c r="E4" s="163"/>
      <c r="F4" s="163"/>
      <c r="G4" s="163"/>
      <c r="H4" s="163"/>
      <c r="I4" s="163"/>
      <c r="J4" s="163"/>
      <c r="K4" s="163"/>
      <c r="L4" s="163"/>
      <c r="M4" s="163"/>
      <c r="N4" s="163"/>
    </row>
    <row r="5" spans="1:14" x14ac:dyDescent="0.25">
      <c r="A5" s="11"/>
      <c r="B5" s="11"/>
      <c r="C5" s="11"/>
      <c r="D5" s="11"/>
      <c r="E5" s="11"/>
      <c r="F5" s="11"/>
      <c r="G5" s="11"/>
      <c r="H5" s="11"/>
      <c r="I5" s="11"/>
      <c r="J5" s="11"/>
      <c r="K5" s="11"/>
      <c r="L5" s="11"/>
      <c r="M5" s="11"/>
      <c r="N5" s="11"/>
    </row>
    <row r="6" spans="1:14" x14ac:dyDescent="0.25">
      <c r="A6" s="22">
        <v>1</v>
      </c>
      <c r="B6" s="164" t="s">
        <v>132</v>
      </c>
      <c r="C6" s="164"/>
      <c r="D6" s="164"/>
      <c r="E6" s="164"/>
      <c r="F6" s="164"/>
      <c r="G6" s="164"/>
      <c r="H6" s="164"/>
      <c r="I6" s="164"/>
      <c r="J6" s="164"/>
      <c r="K6" s="164"/>
      <c r="L6" s="164"/>
      <c r="M6" s="164"/>
      <c r="N6" s="164"/>
    </row>
    <row r="7" spans="1:14" x14ac:dyDescent="0.25">
      <c r="A7" s="11"/>
      <c r="B7" s="164"/>
      <c r="C7" s="164"/>
      <c r="D7" s="164"/>
      <c r="E7" s="164"/>
      <c r="F7" s="164"/>
      <c r="G7" s="164"/>
      <c r="H7" s="164"/>
      <c r="I7" s="164"/>
      <c r="J7" s="164"/>
      <c r="K7" s="164"/>
      <c r="L7" s="164"/>
      <c r="M7" s="164"/>
      <c r="N7" s="164"/>
    </row>
    <row r="8" spans="1:14" ht="15.75" x14ac:dyDescent="0.25">
      <c r="A8" s="11"/>
      <c r="B8" s="12"/>
      <c r="C8" s="12"/>
      <c r="D8" s="12"/>
      <c r="E8" s="12"/>
      <c r="F8" s="12"/>
      <c r="G8" s="12"/>
      <c r="H8" s="12"/>
      <c r="I8" s="12"/>
      <c r="J8" s="12"/>
      <c r="K8" s="12"/>
      <c r="L8" s="12"/>
      <c r="M8" s="12"/>
      <c r="N8" s="12"/>
    </row>
    <row r="9" spans="1:14" ht="15" customHeight="1" x14ac:dyDescent="0.25">
      <c r="A9">
        <v>2</v>
      </c>
      <c r="B9" s="162" t="s">
        <v>230</v>
      </c>
      <c r="C9" s="162"/>
      <c r="D9" s="162"/>
      <c r="E9" s="162"/>
      <c r="F9" s="162"/>
      <c r="G9" s="162"/>
      <c r="H9" s="162"/>
      <c r="I9" s="162"/>
      <c r="J9" s="162"/>
      <c r="K9" s="162"/>
      <c r="L9" s="162"/>
      <c r="M9" s="162"/>
      <c r="N9" s="162"/>
    </row>
    <row r="10" spans="1:14" ht="15" customHeight="1" x14ac:dyDescent="0.25">
      <c r="B10" s="162"/>
      <c r="C10" s="162"/>
      <c r="D10" s="162"/>
      <c r="E10" s="162"/>
      <c r="F10" s="162"/>
      <c r="G10" s="162"/>
      <c r="H10" s="162"/>
      <c r="I10" s="162"/>
      <c r="J10" s="162"/>
      <c r="K10" s="162"/>
      <c r="L10" s="162"/>
      <c r="M10" s="162"/>
      <c r="N10" s="162"/>
    </row>
    <row r="11" spans="1:14" ht="15" customHeight="1" x14ac:dyDescent="0.25">
      <c r="A11">
        <v>3</v>
      </c>
      <c r="B11" s="164" t="s">
        <v>231</v>
      </c>
      <c r="C11" s="164"/>
      <c r="D11" s="164"/>
      <c r="E11" s="164"/>
      <c r="F11" s="164"/>
      <c r="G11" s="164"/>
      <c r="H11" s="164"/>
      <c r="I11" s="164"/>
      <c r="J11" s="164"/>
      <c r="K11" s="164"/>
      <c r="L11" s="164"/>
      <c r="M11" s="164"/>
      <c r="N11" s="164"/>
    </row>
    <row r="12" spans="1:14" ht="15" customHeight="1" x14ac:dyDescent="0.25">
      <c r="B12" s="164"/>
      <c r="C12" s="164"/>
      <c r="D12" s="164"/>
      <c r="E12" s="164"/>
      <c r="F12" s="164"/>
      <c r="G12" s="164"/>
      <c r="H12" s="164"/>
      <c r="I12" s="164"/>
      <c r="J12" s="164"/>
      <c r="K12" s="164"/>
      <c r="L12" s="164"/>
      <c r="M12" s="164"/>
      <c r="N12" s="164"/>
    </row>
    <row r="13" spans="1:14" ht="15" customHeight="1" x14ac:dyDescent="0.25">
      <c r="B13" s="164"/>
      <c r="C13" s="164"/>
      <c r="D13" s="164"/>
      <c r="E13" s="164"/>
      <c r="F13" s="164"/>
      <c r="G13" s="164"/>
      <c r="H13" s="164"/>
      <c r="I13" s="164"/>
      <c r="J13" s="164"/>
      <c r="K13" s="164"/>
      <c r="L13" s="164"/>
      <c r="M13" s="164"/>
      <c r="N13" s="164"/>
    </row>
    <row r="14" spans="1:14" ht="15.75" customHeight="1" x14ac:dyDescent="0.25">
      <c r="B14" s="164"/>
      <c r="C14" s="164"/>
      <c r="D14" s="164"/>
      <c r="E14" s="164"/>
      <c r="F14" s="164"/>
      <c r="G14" s="164"/>
      <c r="H14" s="164"/>
      <c r="I14" s="164"/>
      <c r="J14" s="164"/>
      <c r="K14" s="164"/>
      <c r="L14" s="164"/>
      <c r="M14" s="164"/>
      <c r="N14" s="164"/>
    </row>
    <row r="15" spans="1:14" ht="15.75" x14ac:dyDescent="0.25">
      <c r="B15" s="57"/>
      <c r="C15" s="57"/>
      <c r="D15" s="57"/>
      <c r="E15" s="57"/>
      <c r="F15" s="57"/>
      <c r="G15" s="57"/>
      <c r="H15" s="57"/>
      <c r="I15" s="57"/>
      <c r="J15" s="57"/>
      <c r="K15" s="57"/>
      <c r="L15" s="57"/>
      <c r="M15" s="57"/>
      <c r="N15" s="57"/>
    </row>
    <row r="16" spans="1:14" x14ac:dyDescent="0.25">
      <c r="A16">
        <v>4</v>
      </c>
      <c r="B16" s="162" t="s">
        <v>454</v>
      </c>
      <c r="C16" s="162"/>
      <c r="D16" s="162"/>
      <c r="E16" s="162"/>
      <c r="F16" s="162"/>
      <c r="G16" s="162"/>
      <c r="H16" s="162"/>
      <c r="I16" s="162"/>
      <c r="J16" s="162"/>
      <c r="K16" s="162"/>
      <c r="L16" s="162"/>
      <c r="M16" s="162"/>
      <c r="N16" s="162"/>
    </row>
    <row r="17" spans="1:14" x14ac:dyDescent="0.25">
      <c r="B17" s="162"/>
      <c r="C17" s="162"/>
      <c r="D17" s="162"/>
      <c r="E17" s="162"/>
      <c r="F17" s="162"/>
      <c r="G17" s="162"/>
      <c r="H17" s="162"/>
      <c r="I17" s="162"/>
      <c r="J17" s="162"/>
      <c r="K17" s="162"/>
      <c r="L17" s="162"/>
      <c r="M17" s="162"/>
      <c r="N17" s="162"/>
    </row>
    <row r="18" spans="1:14" ht="15.75" x14ac:dyDescent="0.25">
      <c r="B18" s="61"/>
      <c r="C18" s="61"/>
      <c r="D18" s="61"/>
      <c r="E18" s="61"/>
      <c r="F18" s="61"/>
      <c r="G18" s="61"/>
      <c r="H18" s="61"/>
      <c r="I18" s="61"/>
      <c r="J18" s="61"/>
      <c r="K18" s="61"/>
      <c r="L18" s="61"/>
      <c r="M18" s="61"/>
      <c r="N18" s="61"/>
    </row>
    <row r="19" spans="1:14" ht="15.75" x14ac:dyDescent="0.25">
      <c r="A19">
        <v>5</v>
      </c>
      <c r="B19" s="162" t="s">
        <v>232</v>
      </c>
      <c r="C19" s="162"/>
      <c r="D19" s="162"/>
      <c r="E19" s="162"/>
      <c r="F19" s="162"/>
      <c r="G19" s="162"/>
      <c r="H19" s="162"/>
      <c r="I19" s="162"/>
      <c r="J19" s="162"/>
      <c r="K19" s="162"/>
      <c r="L19" s="162"/>
      <c r="M19" s="162"/>
      <c r="N19" s="162"/>
    </row>
    <row r="20" spans="1:14" ht="15.75" x14ac:dyDescent="0.25">
      <c r="B20" s="61"/>
      <c r="C20" s="61"/>
      <c r="D20" s="61"/>
      <c r="E20" s="61"/>
      <c r="F20" s="61"/>
      <c r="G20" s="61"/>
      <c r="H20" s="61"/>
      <c r="I20" s="61"/>
      <c r="J20" s="61"/>
      <c r="K20" s="61"/>
      <c r="L20" s="61"/>
      <c r="M20" s="61"/>
      <c r="N20" s="61"/>
    </row>
    <row r="21" spans="1:14" ht="15.75" customHeight="1" x14ac:dyDescent="0.25">
      <c r="A21">
        <v>6</v>
      </c>
      <c r="B21" s="162" t="s">
        <v>307</v>
      </c>
      <c r="C21" s="162"/>
      <c r="D21" s="162"/>
      <c r="E21" s="162"/>
      <c r="F21" s="162"/>
      <c r="G21" s="162"/>
      <c r="H21" s="162"/>
      <c r="I21" s="162"/>
      <c r="J21" s="162"/>
      <c r="K21" s="162"/>
      <c r="L21" s="162"/>
      <c r="M21" s="162"/>
      <c r="N21" s="162"/>
    </row>
    <row r="22" spans="1:14" ht="15.75" customHeight="1" x14ac:dyDescent="0.25">
      <c r="B22" s="162"/>
      <c r="C22" s="162"/>
      <c r="D22" s="162"/>
      <c r="E22" s="162"/>
      <c r="F22" s="162"/>
      <c r="G22" s="162"/>
      <c r="H22" s="162"/>
      <c r="I22" s="162"/>
      <c r="J22" s="162"/>
      <c r="K22" s="162"/>
      <c r="L22" s="162"/>
      <c r="M22" s="162"/>
      <c r="N22" s="162"/>
    </row>
    <row r="23" spans="1:14" ht="15.75" customHeight="1" x14ac:dyDescent="0.25">
      <c r="B23" s="162"/>
      <c r="C23" s="162"/>
      <c r="D23" s="162"/>
      <c r="E23" s="162"/>
      <c r="F23" s="162"/>
      <c r="G23" s="162"/>
      <c r="H23" s="162"/>
      <c r="I23" s="162"/>
      <c r="J23" s="162"/>
      <c r="K23" s="162"/>
      <c r="L23" s="162"/>
      <c r="M23" s="162"/>
      <c r="N23" s="162"/>
    </row>
    <row r="24" spans="1:14" ht="15.75" customHeight="1" x14ac:dyDescent="0.25">
      <c r="B24" s="162"/>
      <c r="C24" s="162"/>
      <c r="D24" s="162"/>
      <c r="E24" s="162"/>
      <c r="F24" s="162"/>
      <c r="G24" s="162"/>
      <c r="H24" s="162"/>
      <c r="I24" s="162"/>
      <c r="J24" s="162"/>
      <c r="K24" s="162"/>
      <c r="L24" s="162"/>
      <c r="M24" s="162"/>
      <c r="N24" s="162"/>
    </row>
    <row r="25" spans="1:14" ht="15.75" x14ac:dyDescent="0.25">
      <c r="B25" s="64"/>
      <c r="C25" s="64"/>
      <c r="D25" s="64"/>
      <c r="E25" s="64"/>
      <c r="F25" s="64"/>
      <c r="G25" s="64"/>
      <c r="H25" s="64"/>
      <c r="I25" s="64"/>
      <c r="J25" s="64"/>
      <c r="K25" s="64"/>
      <c r="L25" s="64"/>
      <c r="M25" s="64"/>
      <c r="N25" s="64"/>
    </row>
    <row r="26" spans="1:14" x14ac:dyDescent="0.25">
      <c r="A26">
        <v>7</v>
      </c>
      <c r="B26" s="162" t="s">
        <v>498</v>
      </c>
      <c r="C26" s="162"/>
      <c r="D26" s="162"/>
      <c r="E26" s="162"/>
      <c r="F26" s="162"/>
      <c r="G26" s="162"/>
      <c r="H26" s="162"/>
      <c r="I26" s="162"/>
      <c r="J26" s="162"/>
      <c r="K26" s="162"/>
      <c r="L26" s="162"/>
      <c r="M26" s="162"/>
      <c r="N26" s="162"/>
    </row>
    <row r="27" spans="1:14" x14ac:dyDescent="0.25">
      <c r="B27" s="162"/>
      <c r="C27" s="162"/>
      <c r="D27" s="162"/>
      <c r="E27" s="162"/>
      <c r="F27" s="162"/>
      <c r="G27" s="162"/>
      <c r="H27" s="162"/>
      <c r="I27" s="162"/>
      <c r="J27" s="162"/>
      <c r="K27" s="162"/>
      <c r="L27" s="162"/>
      <c r="M27" s="162"/>
      <c r="N27" s="162"/>
    </row>
    <row r="28" spans="1:14" ht="15.75" x14ac:dyDescent="0.25">
      <c r="B28" s="147"/>
      <c r="C28" s="147"/>
      <c r="D28" s="147"/>
      <c r="E28" s="147"/>
      <c r="F28" s="147"/>
      <c r="G28" s="147"/>
      <c r="H28" s="147"/>
      <c r="I28" s="147"/>
      <c r="J28" s="147"/>
      <c r="K28" s="147"/>
      <c r="L28" s="147"/>
      <c r="M28" s="147"/>
      <c r="N28" s="147"/>
    </row>
    <row r="29" spans="1:14" ht="15" customHeight="1" x14ac:dyDescent="0.25">
      <c r="A29">
        <v>8</v>
      </c>
      <c r="B29" s="162" t="s">
        <v>499</v>
      </c>
      <c r="C29" s="162"/>
      <c r="D29" s="162"/>
      <c r="E29" s="162"/>
      <c r="F29" s="162"/>
      <c r="G29" s="162"/>
      <c r="H29" s="162"/>
      <c r="I29" s="162"/>
      <c r="J29" s="162"/>
      <c r="K29" s="162"/>
      <c r="L29" s="162"/>
      <c r="M29" s="162"/>
      <c r="N29" s="162"/>
    </row>
    <row r="30" spans="1:14" ht="15" customHeight="1" x14ac:dyDescent="0.25">
      <c r="B30" s="137"/>
      <c r="C30" s="137"/>
      <c r="D30" s="137"/>
      <c r="E30" s="137"/>
      <c r="F30" s="137"/>
      <c r="G30" s="137"/>
      <c r="H30" s="137"/>
      <c r="I30" s="137"/>
      <c r="J30" s="137"/>
      <c r="K30" s="137"/>
      <c r="L30" s="137"/>
      <c r="M30" s="137"/>
      <c r="N30" s="137"/>
    </row>
    <row r="31" spans="1:14" ht="15" customHeight="1" x14ac:dyDescent="0.25">
      <c r="A31">
        <v>9</v>
      </c>
      <c r="B31" s="162" t="s">
        <v>415</v>
      </c>
      <c r="C31" s="162"/>
      <c r="D31" s="162"/>
      <c r="E31" s="162"/>
      <c r="F31" s="162"/>
      <c r="G31" s="162"/>
      <c r="H31" s="162"/>
      <c r="I31" s="162"/>
      <c r="J31" s="162"/>
      <c r="K31" s="162"/>
      <c r="L31" s="162"/>
      <c r="M31" s="162"/>
      <c r="N31" s="162"/>
    </row>
    <row r="32" spans="1:14" ht="15" customHeight="1" x14ac:dyDescent="0.25">
      <c r="B32" s="89"/>
      <c r="C32" s="89"/>
      <c r="D32" s="89"/>
      <c r="E32" s="89"/>
      <c r="F32" s="89"/>
      <c r="G32" s="89"/>
      <c r="H32" s="89"/>
      <c r="I32" s="89"/>
      <c r="J32" s="89"/>
      <c r="K32" s="89"/>
      <c r="L32" s="89"/>
      <c r="M32" s="89"/>
      <c r="N32" s="89"/>
    </row>
    <row r="33" spans="1:14" ht="15" customHeight="1" x14ac:dyDescent="0.25">
      <c r="A33">
        <v>10</v>
      </c>
      <c r="B33" s="162" t="s">
        <v>495</v>
      </c>
      <c r="C33" s="162"/>
      <c r="D33" s="162"/>
      <c r="E33" s="162"/>
      <c r="F33" s="162"/>
      <c r="G33" s="162"/>
      <c r="H33" s="162"/>
      <c r="I33" s="162"/>
      <c r="J33" s="162"/>
      <c r="K33" s="162"/>
      <c r="L33" s="162"/>
      <c r="M33" s="162"/>
      <c r="N33" s="162"/>
    </row>
    <row r="34" spans="1:14" ht="15" customHeight="1" x14ac:dyDescent="0.25">
      <c r="B34" s="162"/>
      <c r="C34" s="162"/>
      <c r="D34" s="162"/>
      <c r="E34" s="162"/>
      <c r="F34" s="162"/>
      <c r="G34" s="162"/>
      <c r="H34" s="162"/>
      <c r="I34" s="162"/>
      <c r="J34" s="162"/>
      <c r="K34" s="162"/>
      <c r="L34" s="162"/>
      <c r="M34" s="162"/>
      <c r="N34" s="162"/>
    </row>
    <row r="35" spans="1:14" ht="15" customHeight="1" x14ac:dyDescent="0.25">
      <c r="B35" s="162"/>
      <c r="C35" s="162"/>
      <c r="D35" s="162"/>
      <c r="E35" s="162"/>
      <c r="F35" s="162"/>
      <c r="G35" s="162"/>
      <c r="H35" s="162"/>
      <c r="I35" s="162"/>
      <c r="J35" s="162"/>
      <c r="K35" s="162"/>
      <c r="L35" s="162"/>
      <c r="M35" s="162"/>
      <c r="N35" s="162"/>
    </row>
    <row r="36" spans="1:14" ht="15" customHeight="1" x14ac:dyDescent="0.25">
      <c r="B36" s="142"/>
      <c r="C36" s="142"/>
      <c r="D36" s="142"/>
      <c r="E36" s="142"/>
      <c r="F36" s="142"/>
      <c r="G36" s="142"/>
      <c r="H36" s="142"/>
      <c r="I36" s="142"/>
      <c r="J36" s="142"/>
      <c r="K36" s="142"/>
      <c r="L36" s="142"/>
      <c r="M36" s="142"/>
      <c r="N36" s="142"/>
    </row>
    <row r="37" spans="1:14" ht="15" customHeight="1" x14ac:dyDescent="0.25">
      <c r="A37">
        <v>11</v>
      </c>
      <c r="B37" s="162" t="s">
        <v>455</v>
      </c>
      <c r="C37" s="162"/>
      <c r="D37" s="162"/>
      <c r="E37" s="162"/>
      <c r="F37" s="162"/>
      <c r="G37" s="162"/>
      <c r="H37" s="162"/>
      <c r="I37" s="162"/>
      <c r="J37" s="162"/>
      <c r="K37" s="162"/>
      <c r="L37" s="162"/>
      <c r="M37" s="162"/>
      <c r="N37" s="162"/>
    </row>
    <row r="38" spans="1:14" ht="15" customHeight="1" x14ac:dyDescent="0.25">
      <c r="B38" s="162"/>
      <c r="C38" s="162"/>
      <c r="D38" s="162"/>
      <c r="E38" s="162"/>
      <c r="F38" s="162"/>
      <c r="G38" s="162"/>
      <c r="H38" s="162"/>
      <c r="I38" s="162"/>
      <c r="J38" s="162"/>
      <c r="K38" s="162"/>
      <c r="L38" s="162"/>
      <c r="M38" s="162"/>
      <c r="N38" s="162"/>
    </row>
    <row r="39" spans="1:14" ht="15" customHeight="1" x14ac:dyDescent="0.25">
      <c r="B39" s="137"/>
      <c r="C39" s="137"/>
      <c r="D39" s="137"/>
      <c r="E39" s="137"/>
      <c r="F39" s="137"/>
      <c r="G39" s="137"/>
      <c r="H39" s="137"/>
      <c r="I39" s="137"/>
      <c r="J39" s="137"/>
      <c r="K39" s="137"/>
      <c r="L39" s="137"/>
      <c r="M39" s="137"/>
      <c r="N39" s="137"/>
    </row>
    <row r="40" spans="1:14" x14ac:dyDescent="0.25">
      <c r="A40" s="163" t="s">
        <v>416</v>
      </c>
      <c r="B40" s="163"/>
      <c r="C40" s="163"/>
      <c r="D40" s="163"/>
      <c r="E40" s="163"/>
      <c r="F40" s="163"/>
      <c r="G40" s="163"/>
      <c r="H40" s="163"/>
      <c r="I40" s="163"/>
      <c r="J40" s="163"/>
      <c r="K40" s="163"/>
      <c r="L40" s="163"/>
      <c r="M40" s="163"/>
      <c r="N40" s="163"/>
    </row>
    <row r="41" spans="1:14" x14ac:dyDescent="0.25">
      <c r="A41" s="163"/>
      <c r="B41" s="163"/>
      <c r="C41" s="163"/>
      <c r="D41" s="163"/>
      <c r="E41" s="163"/>
      <c r="F41" s="163"/>
      <c r="G41" s="163"/>
      <c r="H41" s="163"/>
      <c r="I41" s="163"/>
      <c r="J41" s="163"/>
      <c r="K41" s="163"/>
      <c r="L41" s="163"/>
      <c r="M41" s="163"/>
      <c r="N41" s="163"/>
    </row>
    <row r="43" spans="1:14" ht="15" customHeight="1" x14ac:dyDescent="0.25">
      <c r="A43" s="163" t="s">
        <v>234</v>
      </c>
      <c r="B43" s="163"/>
      <c r="C43" s="163"/>
      <c r="D43" s="163"/>
      <c r="E43" s="163"/>
      <c r="F43" s="163"/>
      <c r="G43" s="163"/>
      <c r="H43" s="163"/>
      <c r="I43" s="163"/>
      <c r="J43" s="163"/>
      <c r="K43" s="163"/>
      <c r="L43" s="163"/>
      <c r="M43" s="163"/>
      <c r="N43" s="163"/>
    </row>
    <row r="44" spans="1:14" x14ac:dyDescent="0.25">
      <c r="A44" s="163"/>
      <c r="B44" s="163"/>
      <c r="C44" s="163"/>
      <c r="D44" s="163"/>
      <c r="E44" s="163"/>
      <c r="F44" s="163"/>
      <c r="G44" s="163"/>
      <c r="H44" s="163"/>
      <c r="I44" s="163"/>
      <c r="J44" s="163"/>
      <c r="K44" s="163"/>
      <c r="L44" s="163"/>
      <c r="M44" s="163"/>
      <c r="N44" s="163"/>
    </row>
    <row r="45" spans="1:14" x14ac:dyDescent="0.25">
      <c r="A45" s="163"/>
      <c r="B45" s="163"/>
      <c r="C45" s="163"/>
      <c r="D45" s="163"/>
      <c r="E45" s="163"/>
      <c r="F45" s="163"/>
      <c r="G45" s="163"/>
      <c r="H45" s="163"/>
      <c r="I45" s="163"/>
      <c r="J45" s="163"/>
      <c r="K45" s="163"/>
      <c r="L45" s="163"/>
      <c r="M45" s="163"/>
      <c r="N45" s="163"/>
    </row>
    <row r="46" spans="1:14" x14ac:dyDescent="0.25">
      <c r="A46" s="163"/>
      <c r="B46" s="163"/>
      <c r="C46" s="163"/>
      <c r="D46" s="163"/>
      <c r="E46" s="163"/>
      <c r="F46" s="163"/>
      <c r="G46" s="163"/>
      <c r="H46" s="163"/>
      <c r="I46" s="163"/>
      <c r="J46" s="163"/>
      <c r="K46" s="163"/>
      <c r="L46" s="163"/>
      <c r="M46" s="163"/>
      <c r="N46" s="163"/>
    </row>
    <row r="47" spans="1:14" x14ac:dyDescent="0.25">
      <c r="A47" s="58"/>
      <c r="B47" s="58"/>
      <c r="C47" s="58"/>
      <c r="D47" s="58"/>
      <c r="E47" s="58"/>
      <c r="F47" s="58"/>
      <c r="G47" s="58"/>
      <c r="H47" s="58"/>
      <c r="I47" s="58"/>
      <c r="J47" s="58"/>
      <c r="K47" s="58"/>
      <c r="L47" s="58"/>
      <c r="M47" s="58"/>
      <c r="N47" s="58"/>
    </row>
    <row r="48" spans="1:14" x14ac:dyDescent="0.25">
      <c r="A48" s="163" t="s">
        <v>233</v>
      </c>
      <c r="B48" s="163"/>
      <c r="C48" s="163"/>
      <c r="D48" s="163"/>
      <c r="E48" s="163"/>
      <c r="F48" s="163"/>
      <c r="G48" s="163"/>
      <c r="H48" s="163"/>
      <c r="I48" s="163"/>
      <c r="J48" s="163"/>
      <c r="K48" s="163"/>
      <c r="L48" s="163"/>
      <c r="M48" s="163"/>
      <c r="N48" s="163"/>
    </row>
    <row r="49" spans="1:14" x14ac:dyDescent="0.25">
      <c r="A49" s="163"/>
      <c r="B49" s="163"/>
      <c r="C49" s="163"/>
      <c r="D49" s="163"/>
      <c r="E49" s="163"/>
      <c r="F49" s="163"/>
      <c r="G49" s="163"/>
      <c r="H49" s="163"/>
      <c r="I49" s="163"/>
      <c r="J49" s="163"/>
      <c r="K49" s="163"/>
      <c r="L49" s="163"/>
      <c r="M49" s="163"/>
      <c r="N49" s="163"/>
    </row>
  </sheetData>
  <mergeCells count="15">
    <mergeCell ref="B9:N10"/>
    <mergeCell ref="A48:N49"/>
    <mergeCell ref="A3:N4"/>
    <mergeCell ref="B6:N7"/>
    <mergeCell ref="B16:N17"/>
    <mergeCell ref="B11:N14"/>
    <mergeCell ref="B19:N19"/>
    <mergeCell ref="A43:N46"/>
    <mergeCell ref="B21:N24"/>
    <mergeCell ref="B26:N27"/>
    <mergeCell ref="A40:N41"/>
    <mergeCell ref="B29:N29"/>
    <mergeCell ref="B31:N31"/>
    <mergeCell ref="B37:N38"/>
    <mergeCell ref="B33:N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1598A-93DC-4E72-9939-1DD432C9ABCD}">
  <dimension ref="A1:AX48"/>
  <sheetViews>
    <sheetView zoomScaleNormal="100" workbookViewId="0">
      <pane xSplit="2" ySplit="2" topLeftCell="AO3" activePane="bottomRight" state="frozen"/>
      <selection activeCell="AX42" sqref="AX42"/>
      <selection pane="topRight" activeCell="AX42" sqref="AX42"/>
      <selection pane="bottomLeft" activeCell="AX42" sqref="AX42"/>
      <selection pane="bottomRight" activeCell="N6" sqref="N6"/>
    </sheetView>
  </sheetViews>
  <sheetFormatPr defaultRowHeight="15" x14ac:dyDescent="0.25"/>
  <cols>
    <col min="1" max="1" width="13" bestFit="1" customWidth="1"/>
    <col min="2" max="2" width="16.85546875" customWidth="1"/>
    <col min="3" max="3" width="8.5703125" customWidth="1"/>
    <col min="4" max="4" width="10.140625" customWidth="1"/>
    <col min="5" max="5" width="20" bestFit="1" customWidth="1"/>
    <col min="6" max="6" width="8.5703125" customWidth="1"/>
    <col min="7" max="7" width="9" bestFit="1" customWidth="1"/>
    <col min="8" max="8" width="12.140625" bestFit="1" customWidth="1"/>
    <col min="16" max="16" width="10.85546875" customWidth="1"/>
    <col min="18" max="18" width="10.85546875" customWidth="1"/>
    <col min="19" max="19" width="11.5703125" customWidth="1"/>
    <col min="20" max="20" width="10.85546875" customWidth="1"/>
    <col min="21" max="21" width="17.42578125" bestFit="1" customWidth="1"/>
    <col min="22" max="22" width="10.85546875" customWidth="1"/>
    <col min="23" max="23" width="20" bestFit="1" customWidth="1"/>
    <col min="24" max="24" width="12.7109375" customWidth="1"/>
    <col min="25" max="25" width="20.140625" customWidth="1"/>
    <col min="26" max="27" width="11.85546875" customWidth="1"/>
    <col min="28" max="28" width="18.140625" bestFit="1" customWidth="1"/>
    <col min="29" max="29" width="12.28515625" customWidth="1"/>
    <col min="30" max="30" width="16" customWidth="1"/>
    <col min="31" max="31" width="8.85546875" customWidth="1"/>
    <col min="32" max="32" width="18.28515625" bestFit="1" customWidth="1"/>
    <col min="33" max="33" width="10.85546875" customWidth="1"/>
    <col min="34" max="34" width="18.5703125" bestFit="1" customWidth="1"/>
    <col min="35" max="35" width="12.28515625" customWidth="1"/>
    <col min="36" max="36" width="12.42578125" customWidth="1"/>
    <col min="37" max="37" width="11.140625" customWidth="1"/>
    <col min="38" max="38" width="17.5703125" bestFit="1" customWidth="1"/>
    <col min="39" max="39" width="12.28515625" customWidth="1"/>
    <col min="40" max="40" width="11.5703125" customWidth="1"/>
    <col min="41" max="41" width="8.85546875" customWidth="1"/>
    <col min="42" max="42" width="18.5703125" bestFit="1" customWidth="1"/>
    <col min="43" max="43" width="10.42578125" customWidth="1"/>
    <col min="44" max="44" width="12.140625" customWidth="1"/>
    <col min="45" max="45" width="13" customWidth="1"/>
    <col min="46" max="46" width="12.85546875" customWidth="1"/>
    <col min="47" max="47" width="10.5703125" customWidth="1"/>
    <col min="48" max="48" width="19.85546875" bestFit="1" customWidth="1"/>
    <col min="49" max="49" width="10.85546875" customWidth="1"/>
    <col min="50" max="50" width="18.5703125" bestFit="1" customWidth="1"/>
  </cols>
  <sheetData>
    <row r="1" spans="1:50" ht="21.75" thickBot="1" x14ac:dyDescent="0.4">
      <c r="B1" s="168" t="s">
        <v>193</v>
      </c>
      <c r="C1" s="168"/>
      <c r="D1" s="168"/>
      <c r="E1" s="168"/>
      <c r="F1" s="168"/>
      <c r="G1" s="168"/>
      <c r="H1" s="168"/>
      <c r="I1" s="168"/>
      <c r="J1" s="168"/>
      <c r="K1" s="168"/>
      <c r="L1" s="168"/>
      <c r="M1" s="168"/>
      <c r="N1" s="168"/>
      <c r="O1" s="168"/>
      <c r="P1" s="168"/>
      <c r="Q1" s="168"/>
      <c r="R1" s="168"/>
      <c r="S1" s="168"/>
      <c r="T1" s="168"/>
      <c r="U1" s="168"/>
      <c r="V1" s="168"/>
      <c r="W1" s="168"/>
      <c r="X1" s="168"/>
      <c r="Y1" s="168"/>
    </row>
    <row r="2" spans="1:50" ht="60.75" thickBot="1" x14ac:dyDescent="0.3">
      <c r="B2" s="52" t="str">
        <f>B1</f>
        <v>Example Team Sweet Mascots</v>
      </c>
      <c r="C2" s="14" t="s">
        <v>136</v>
      </c>
      <c r="D2" s="15" t="s">
        <v>137</v>
      </c>
      <c r="E2" s="16" t="s">
        <v>99</v>
      </c>
      <c r="F2" s="17" t="s">
        <v>100</v>
      </c>
      <c r="G2" s="169" t="s">
        <v>138</v>
      </c>
      <c r="H2" s="170"/>
      <c r="I2" s="23" t="s">
        <v>87</v>
      </c>
      <c r="J2" s="24" t="s">
        <v>88</v>
      </c>
      <c r="K2" s="25" t="s">
        <v>89</v>
      </c>
      <c r="L2" s="25" t="s">
        <v>90</v>
      </c>
      <c r="M2" s="26" t="s">
        <v>91</v>
      </c>
      <c r="N2" s="26" t="s">
        <v>92</v>
      </c>
      <c r="O2" s="27" t="s">
        <v>93</v>
      </c>
      <c r="P2" s="27" t="s">
        <v>94</v>
      </c>
      <c r="Q2" s="28" t="s">
        <v>95</v>
      </c>
      <c r="R2" s="20" t="s">
        <v>191</v>
      </c>
      <c r="S2" s="30" t="s">
        <v>190</v>
      </c>
      <c r="T2" s="30" t="s">
        <v>192</v>
      </c>
      <c r="U2" s="29" t="s">
        <v>109</v>
      </c>
      <c r="V2" s="21" t="s">
        <v>266</v>
      </c>
      <c r="W2" s="47" t="s">
        <v>265</v>
      </c>
      <c r="X2" s="62" t="s">
        <v>195</v>
      </c>
      <c r="Y2" s="63" t="s">
        <v>196</v>
      </c>
      <c r="Z2" s="15" t="s">
        <v>304</v>
      </c>
      <c r="AA2" s="15" t="s">
        <v>303</v>
      </c>
      <c r="AB2" s="63" t="s">
        <v>302</v>
      </c>
      <c r="AC2" s="20" t="s">
        <v>309</v>
      </c>
      <c r="AD2" s="30" t="s">
        <v>310</v>
      </c>
      <c r="AE2" s="30" t="s">
        <v>311</v>
      </c>
      <c r="AF2" s="69" t="s">
        <v>308</v>
      </c>
      <c r="AG2" s="21" t="s">
        <v>267</v>
      </c>
      <c r="AH2" s="144" t="s">
        <v>268</v>
      </c>
      <c r="AI2" s="91" t="s">
        <v>376</v>
      </c>
      <c r="AJ2" s="92" t="s">
        <v>377</v>
      </c>
      <c r="AK2" s="92" t="s">
        <v>378</v>
      </c>
      <c r="AL2" s="88" t="s">
        <v>379</v>
      </c>
      <c r="AM2" s="20" t="s">
        <v>417</v>
      </c>
      <c r="AN2" s="30" t="s">
        <v>418</v>
      </c>
      <c r="AO2" s="30" t="s">
        <v>419</v>
      </c>
      <c r="AP2" s="90" t="s">
        <v>420</v>
      </c>
      <c r="AQ2" s="161" t="s">
        <v>460</v>
      </c>
      <c r="AR2" s="26" t="s">
        <v>458</v>
      </c>
      <c r="AS2" s="160" t="s">
        <v>461</v>
      </c>
      <c r="AT2" s="26" t="s">
        <v>457</v>
      </c>
      <c r="AU2" s="26" t="s">
        <v>494</v>
      </c>
      <c r="AV2" s="144" t="s">
        <v>459</v>
      </c>
      <c r="AW2" s="21" t="s">
        <v>411</v>
      </c>
      <c r="AX2" s="149" t="s">
        <v>412</v>
      </c>
    </row>
    <row r="3" spans="1:50" ht="15.75" x14ac:dyDescent="0.25">
      <c r="A3" s="165" t="s">
        <v>305</v>
      </c>
      <c r="B3" s="39" t="s">
        <v>1</v>
      </c>
      <c r="C3" s="43" t="s">
        <v>0</v>
      </c>
      <c r="D3" s="36" t="s">
        <v>0</v>
      </c>
      <c r="E3" s="18" t="s">
        <v>101</v>
      </c>
      <c r="F3" s="33" t="str">
        <f t="shared" ref="F3:F32" si="0">IF(D3="X","X","")</f>
        <v>X</v>
      </c>
      <c r="G3" s="6" t="s">
        <v>3</v>
      </c>
      <c r="H3" s="7" t="s">
        <v>4</v>
      </c>
      <c r="I3" s="31" t="s">
        <v>0</v>
      </c>
      <c r="J3" s="32" t="s">
        <v>0</v>
      </c>
      <c r="K3" s="32" t="str">
        <f t="shared" ref="K3:K32" si="1">IF(AND($I3="X",$J3="X"),"X","")</f>
        <v>X</v>
      </c>
      <c r="L3" s="32" t="s">
        <v>0</v>
      </c>
      <c r="M3" s="32" t="str">
        <f t="shared" ref="M3:M32" si="2">IF(AND($I3="X",$J3="X",$L3="X"),"X","")</f>
        <v>X</v>
      </c>
      <c r="N3" s="32" t="s">
        <v>0</v>
      </c>
      <c r="O3" s="32" t="str">
        <f t="shared" ref="O3:O32" si="3">IF(AND($I3="X",$J3="X",$L3="X",$N3="X"),"X","")</f>
        <v>X</v>
      </c>
      <c r="P3" s="32" t="s">
        <v>0</v>
      </c>
      <c r="Q3" s="33" t="str">
        <f t="shared" ref="Q3:Q32" si="4">IF(AND($I3="X",$J3="X",$L3="X",$N3="X",$P3="X"),"X","")</f>
        <v>X</v>
      </c>
      <c r="R3" s="50">
        <v>29</v>
      </c>
      <c r="S3" s="53">
        <v>29</v>
      </c>
      <c r="T3" s="55" t="str">
        <f>IF(S3&gt;=R3,"X",S3/R3)</f>
        <v>X</v>
      </c>
      <c r="U3" s="48" t="s">
        <v>131</v>
      </c>
      <c r="V3" s="50" t="str">
        <f>IF(AND($F3="X",$Q3="X",$T3="X"),"X",COUNTIF($F3,"X") + COUNTIF($Q3,"X")+ COUNTIF($T3,"X"))</f>
        <v>X</v>
      </c>
      <c r="W3" s="48" t="s">
        <v>235</v>
      </c>
      <c r="X3" s="53" t="s">
        <v>0</v>
      </c>
      <c r="Y3" s="48" t="s">
        <v>197</v>
      </c>
      <c r="Z3" s="74"/>
      <c r="AA3" s="72" t="str">
        <f>IF(AA39="X","X","")</f>
        <v>X</v>
      </c>
      <c r="AB3" s="70" t="s">
        <v>299</v>
      </c>
      <c r="AC3" s="80">
        <v>55</v>
      </c>
      <c r="AD3" s="18">
        <v>55</v>
      </c>
      <c r="AE3" s="81" t="str">
        <f>IF(AD3&gt;=AC3,"X",AD3/AC3)</f>
        <v>X</v>
      </c>
      <c r="AF3" s="70" t="s">
        <v>312</v>
      </c>
      <c r="AG3" s="50" t="str">
        <f>IF(AND($V3="X",$X3="X",AA3="X",AE3="X"),"X",COUNTIF($T3,"X") + COUNTIF($X3,"X")+ COUNTIF($AA3,"X")+ COUNTIF($AE3,"X"))</f>
        <v>X</v>
      </c>
      <c r="AH3" s="48" t="s">
        <v>345</v>
      </c>
      <c r="AI3" s="84">
        <v>100</v>
      </c>
      <c r="AJ3" s="85">
        <v>80</v>
      </c>
      <c r="AK3" s="81">
        <f>IF(AJ3&gt;=AI3,"X",AJ3/AI3)</f>
        <v>0.8</v>
      </c>
      <c r="AL3" s="71" t="s">
        <v>380</v>
      </c>
      <c r="AM3" s="80">
        <v>44</v>
      </c>
      <c r="AN3" s="18">
        <v>44</v>
      </c>
      <c r="AO3" s="81" t="str">
        <f>IF(AN3&gt;=AM3,"X",AN3/AM3)</f>
        <v>X</v>
      </c>
      <c r="AP3" s="70" t="s">
        <v>423</v>
      </c>
      <c r="AQ3" s="86">
        <v>9</v>
      </c>
      <c r="AR3" s="158">
        <v>7</v>
      </c>
      <c r="AS3" s="78">
        <v>8</v>
      </c>
      <c r="AT3" s="158">
        <v>3</v>
      </c>
      <c r="AU3" s="158">
        <f>IF(AND(AR3="X",AT3="X"),"X",COUNTIF(AR3,"X")+COUNTIF(AT3,"X"))</f>
        <v>0</v>
      </c>
      <c r="AV3" s="65" t="s">
        <v>462</v>
      </c>
      <c r="AW3" s="50">
        <f>IF(AND($V3="X",$AO3="X",AG3="X",AK3="X",AU3="X"),"X",(COUNTIF(V3,"X")+COUNTIF(AG3,"X")+COUNTIF(AK3,"X")+COUNTIF(AO3,"X")+COUNTIF(AU3,"X")))</f>
        <v>3</v>
      </c>
      <c r="AX3" s="65" t="s">
        <v>503</v>
      </c>
    </row>
    <row r="4" spans="1:50" ht="15.75" x14ac:dyDescent="0.25">
      <c r="A4" s="165"/>
      <c r="B4" s="40" t="s">
        <v>2</v>
      </c>
      <c r="C4" s="44" t="s">
        <v>0</v>
      </c>
      <c r="D4" s="45" t="s">
        <v>0</v>
      </c>
      <c r="E4" s="42" t="s">
        <v>102</v>
      </c>
      <c r="F4" s="2" t="s">
        <v>0</v>
      </c>
      <c r="G4" s="34" t="s">
        <v>5</v>
      </c>
      <c r="H4" s="8" t="s">
        <v>6</v>
      </c>
      <c r="I4" s="1" t="s">
        <v>0</v>
      </c>
      <c r="J4" s="35" t="s">
        <v>0</v>
      </c>
      <c r="K4" s="35" t="str">
        <f t="shared" si="1"/>
        <v>X</v>
      </c>
      <c r="L4" s="35" t="s">
        <v>0</v>
      </c>
      <c r="M4" s="35" t="str">
        <f t="shared" si="2"/>
        <v>X</v>
      </c>
      <c r="N4" s="35" t="s">
        <v>0</v>
      </c>
      <c r="O4" s="35" t="str">
        <f t="shared" si="3"/>
        <v>X</v>
      </c>
      <c r="P4" s="35" t="s">
        <v>0</v>
      </c>
      <c r="Q4" s="2" t="str">
        <f t="shared" si="4"/>
        <v>X</v>
      </c>
      <c r="R4" s="50">
        <v>40</v>
      </c>
      <c r="S4" s="53">
        <v>40</v>
      </c>
      <c r="T4" s="55" t="str">
        <f t="shared" ref="T4:T32" si="5">IF(S4&gt;=R4,"X",S4/R4)</f>
        <v>X</v>
      </c>
      <c r="U4" s="48" t="s">
        <v>158</v>
      </c>
      <c r="V4" s="50" t="str">
        <f t="shared" ref="V4:V32" si="6">IF(AND($F4="X",$Q4="X",$T4="X"),"X",COUNTIF($F4,"X") + COUNTIF($Q4,"X")+ COUNTIF($T4,"X"))</f>
        <v>X</v>
      </c>
      <c r="W4" s="48" t="s">
        <v>236</v>
      </c>
      <c r="X4" s="53" t="s">
        <v>0</v>
      </c>
      <c r="Y4" s="48" t="s">
        <v>198</v>
      </c>
      <c r="Z4" s="50"/>
      <c r="AA4" s="53" t="str">
        <f>IF(AA35="X","X","")</f>
        <v>X</v>
      </c>
      <c r="AB4" s="48" t="s">
        <v>291</v>
      </c>
      <c r="AC4" s="82">
        <v>250</v>
      </c>
      <c r="AD4" s="42">
        <v>250</v>
      </c>
      <c r="AE4" s="55" t="str">
        <f t="shared" ref="AE4:AE32" si="7">IF(AD4&gt;=AC4,"X",AD4/AC4)</f>
        <v>X</v>
      </c>
      <c r="AF4" s="48" t="s">
        <v>313</v>
      </c>
      <c r="AG4" s="50" t="str">
        <f t="shared" ref="AG4:AG32" si="8">IF(AND($V4="X",$X4="X",AA4="X",AE4="X"),"X",COUNTIF($T4,"X") + COUNTIF($X4,"X")+ COUNTIF($AA4,"X")+ COUNTIF($AE4,"X"))</f>
        <v>X</v>
      </c>
      <c r="AH4" s="48" t="s">
        <v>346</v>
      </c>
      <c r="AI4" s="86">
        <v>190</v>
      </c>
      <c r="AJ4" s="60">
        <v>190</v>
      </c>
      <c r="AK4" s="55" t="str">
        <f t="shared" ref="AK4:AK32" si="9">IF(AJ4&gt;=AI4,"X",AJ4/AI4)</f>
        <v>X</v>
      </c>
      <c r="AL4" s="65" t="s">
        <v>381</v>
      </c>
      <c r="AM4" s="82">
        <v>120</v>
      </c>
      <c r="AN4" s="42">
        <v>120</v>
      </c>
      <c r="AO4" s="55" t="str">
        <f t="shared" ref="AO4:AO32" si="10">IF(AN4&gt;=AM4,"X",AN4/AM4)</f>
        <v>X</v>
      </c>
      <c r="AP4" s="48" t="s">
        <v>449</v>
      </c>
      <c r="AQ4" s="86">
        <v>8</v>
      </c>
      <c r="AR4" s="158" t="s">
        <v>0</v>
      </c>
      <c r="AS4" s="78">
        <v>8</v>
      </c>
      <c r="AT4" s="158" t="s">
        <v>0</v>
      </c>
      <c r="AU4" s="158" t="str">
        <f t="shared" ref="AU4:AU32" si="11">IF(AND(AR4="X",AT4="X"),"X",COUNTIF(AR4,"X")+COUNTIF(AT4,"X"))</f>
        <v>X</v>
      </c>
      <c r="AV4" s="65" t="s">
        <v>463</v>
      </c>
      <c r="AW4" s="50" t="str">
        <f t="shared" ref="AW4:AW31" si="12">IF(AND($V4="X",$AO4="X",AG4="X",AK4="X",AU4="X"),"X",(COUNTIF(V4,"X")+COUNTIF(AG4,"X")+COUNTIF(AK4,"X")+COUNTIF(AO4,"X")+COUNTIF(AU4,"X")))</f>
        <v>X</v>
      </c>
      <c r="AX4" s="65" t="s">
        <v>504</v>
      </c>
    </row>
    <row r="5" spans="1:50" ht="15.75" x14ac:dyDescent="0.25">
      <c r="A5" s="165"/>
      <c r="B5" s="40" t="s">
        <v>9</v>
      </c>
      <c r="C5" s="44" t="s">
        <v>0</v>
      </c>
      <c r="D5" s="45" t="s">
        <v>0</v>
      </c>
      <c r="E5" s="42" t="s">
        <v>103</v>
      </c>
      <c r="F5" s="2" t="str">
        <f t="shared" si="0"/>
        <v>X</v>
      </c>
      <c r="G5" s="34" t="s">
        <v>7</v>
      </c>
      <c r="H5" s="8" t="s">
        <v>8</v>
      </c>
      <c r="I5" s="1" t="s">
        <v>0</v>
      </c>
      <c r="J5" s="35" t="s">
        <v>0</v>
      </c>
      <c r="K5" s="35" t="str">
        <f t="shared" si="1"/>
        <v>X</v>
      </c>
      <c r="L5" s="35" t="s">
        <v>0</v>
      </c>
      <c r="M5" s="35" t="str">
        <f t="shared" si="2"/>
        <v>X</v>
      </c>
      <c r="N5" s="35" t="s">
        <v>0</v>
      </c>
      <c r="O5" s="35" t="str">
        <f t="shared" si="3"/>
        <v>X</v>
      </c>
      <c r="P5" s="35" t="s">
        <v>0</v>
      </c>
      <c r="Q5" s="2" t="str">
        <f t="shared" si="4"/>
        <v>X</v>
      </c>
      <c r="R5" s="50">
        <v>62</v>
      </c>
      <c r="S5" s="53">
        <v>62</v>
      </c>
      <c r="T5" s="55" t="str">
        <f t="shared" si="5"/>
        <v>X</v>
      </c>
      <c r="U5" s="48" t="s">
        <v>159</v>
      </c>
      <c r="V5" s="50" t="str">
        <f t="shared" si="6"/>
        <v>X</v>
      </c>
      <c r="W5" s="48" t="s">
        <v>237</v>
      </c>
      <c r="X5" s="53" t="s">
        <v>0</v>
      </c>
      <c r="Y5" s="48" t="s">
        <v>199</v>
      </c>
      <c r="Z5" s="50"/>
      <c r="AA5" s="53" t="str">
        <f>IF(AA34="X","X","")</f>
        <v>X</v>
      </c>
      <c r="AB5" s="48" t="s">
        <v>272</v>
      </c>
      <c r="AC5" s="82">
        <v>310</v>
      </c>
      <c r="AD5" s="42">
        <v>310</v>
      </c>
      <c r="AE5" s="55" t="str">
        <f t="shared" si="7"/>
        <v>X</v>
      </c>
      <c r="AF5" s="48" t="s">
        <v>314</v>
      </c>
      <c r="AG5" s="50" t="str">
        <f t="shared" si="8"/>
        <v>X</v>
      </c>
      <c r="AH5" s="48" t="s">
        <v>347</v>
      </c>
      <c r="AI5" s="86">
        <v>75</v>
      </c>
      <c r="AJ5" s="60">
        <v>80</v>
      </c>
      <c r="AK5" s="55" t="str">
        <f t="shared" si="9"/>
        <v>X</v>
      </c>
      <c r="AL5" s="65" t="s">
        <v>382</v>
      </c>
      <c r="AM5" s="82">
        <v>70</v>
      </c>
      <c r="AN5" s="42">
        <v>70</v>
      </c>
      <c r="AO5" s="55" t="str">
        <f t="shared" si="10"/>
        <v>X</v>
      </c>
      <c r="AP5" s="48" t="s">
        <v>450</v>
      </c>
      <c r="AQ5" s="86">
        <v>9</v>
      </c>
      <c r="AR5" s="158" t="s">
        <v>0</v>
      </c>
      <c r="AS5" s="78">
        <v>8</v>
      </c>
      <c r="AT5" s="158" t="s">
        <v>0</v>
      </c>
      <c r="AU5" s="158" t="str">
        <f t="shared" si="11"/>
        <v>X</v>
      </c>
      <c r="AV5" s="65" t="s">
        <v>464</v>
      </c>
      <c r="AW5" s="50" t="str">
        <f t="shared" si="12"/>
        <v>X</v>
      </c>
      <c r="AX5" s="65" t="s">
        <v>505</v>
      </c>
    </row>
    <row r="6" spans="1:50" ht="15.75" x14ac:dyDescent="0.25">
      <c r="A6" s="165"/>
      <c r="B6" s="40" t="s">
        <v>12</v>
      </c>
      <c r="C6" s="44" t="s">
        <v>0</v>
      </c>
      <c r="D6" s="45" t="s">
        <v>0</v>
      </c>
      <c r="E6" s="42" t="s">
        <v>104</v>
      </c>
      <c r="F6" s="2" t="str">
        <f t="shared" si="0"/>
        <v>X</v>
      </c>
      <c r="G6" s="34" t="s">
        <v>10</v>
      </c>
      <c r="H6" s="8" t="s">
        <v>11</v>
      </c>
      <c r="I6" s="1" t="s">
        <v>0</v>
      </c>
      <c r="J6" s="35" t="s">
        <v>0</v>
      </c>
      <c r="K6" s="35" t="str">
        <f t="shared" si="1"/>
        <v>X</v>
      </c>
      <c r="L6" s="35" t="s">
        <v>0</v>
      </c>
      <c r="M6" s="35" t="str">
        <f t="shared" si="2"/>
        <v>X</v>
      </c>
      <c r="N6" s="35" t="s">
        <v>0</v>
      </c>
      <c r="O6" s="35" t="str">
        <f t="shared" si="3"/>
        <v>X</v>
      </c>
      <c r="P6" s="35">
        <v>80</v>
      </c>
      <c r="Q6" s="2" t="str">
        <f t="shared" si="4"/>
        <v/>
      </c>
      <c r="R6" s="44">
        <v>107</v>
      </c>
      <c r="S6" s="53">
        <v>82</v>
      </c>
      <c r="T6" s="55">
        <f t="shared" si="5"/>
        <v>0.76635514018691586</v>
      </c>
      <c r="U6" s="48" t="s">
        <v>160</v>
      </c>
      <c r="V6" s="50">
        <f t="shared" si="6"/>
        <v>1</v>
      </c>
      <c r="W6" s="48" t="s">
        <v>238</v>
      </c>
      <c r="X6" s="53"/>
      <c r="Y6" s="48" t="s">
        <v>200</v>
      </c>
      <c r="Z6" s="50"/>
      <c r="AA6" s="53" t="str">
        <f>IF(AA34="X","X","")</f>
        <v>X</v>
      </c>
      <c r="AB6" s="48" t="s">
        <v>273</v>
      </c>
      <c r="AC6" s="82">
        <v>230</v>
      </c>
      <c r="AD6" s="42">
        <v>30</v>
      </c>
      <c r="AE6" s="55">
        <f t="shared" si="7"/>
        <v>0.13043478260869565</v>
      </c>
      <c r="AF6" s="48" t="s">
        <v>315</v>
      </c>
      <c r="AG6" s="50">
        <f t="shared" si="8"/>
        <v>1</v>
      </c>
      <c r="AH6" s="48" t="s">
        <v>348</v>
      </c>
      <c r="AI6" s="86">
        <v>130</v>
      </c>
      <c r="AJ6" s="60">
        <v>130</v>
      </c>
      <c r="AK6" s="55" t="str">
        <f t="shared" si="9"/>
        <v>X</v>
      </c>
      <c r="AL6" s="65" t="s">
        <v>383</v>
      </c>
      <c r="AM6" s="82">
        <v>150</v>
      </c>
      <c r="AN6" s="42">
        <v>24</v>
      </c>
      <c r="AO6" s="55">
        <f t="shared" si="10"/>
        <v>0.16</v>
      </c>
      <c r="AP6" s="48" t="s">
        <v>451</v>
      </c>
      <c r="AQ6" s="86">
        <v>8</v>
      </c>
      <c r="AR6" s="158" t="s">
        <v>0</v>
      </c>
      <c r="AS6" s="78">
        <v>8</v>
      </c>
      <c r="AT6" s="158">
        <v>1</v>
      </c>
      <c r="AU6" s="158">
        <f t="shared" si="11"/>
        <v>1</v>
      </c>
      <c r="AV6" s="65" t="s">
        <v>465</v>
      </c>
      <c r="AW6" s="50">
        <f t="shared" si="12"/>
        <v>1</v>
      </c>
      <c r="AX6" s="65" t="s">
        <v>506</v>
      </c>
    </row>
    <row r="7" spans="1:50" ht="15.75" x14ac:dyDescent="0.25">
      <c r="A7" s="165"/>
      <c r="B7" s="40" t="s">
        <v>18</v>
      </c>
      <c r="C7" s="44" t="s">
        <v>0</v>
      </c>
      <c r="D7" s="45" t="s">
        <v>0</v>
      </c>
      <c r="E7" s="42" t="s">
        <v>105</v>
      </c>
      <c r="F7" s="2" t="str">
        <f t="shared" si="0"/>
        <v>X</v>
      </c>
      <c r="G7" s="34" t="s">
        <v>16</v>
      </c>
      <c r="H7" s="8" t="s">
        <v>17</v>
      </c>
      <c r="I7" s="1" t="s">
        <v>0</v>
      </c>
      <c r="J7" s="35" t="s">
        <v>0</v>
      </c>
      <c r="K7" s="35" t="str">
        <f t="shared" si="1"/>
        <v>X</v>
      </c>
      <c r="L7" s="35" t="s">
        <v>0</v>
      </c>
      <c r="M7" s="35" t="str">
        <f t="shared" si="2"/>
        <v>X</v>
      </c>
      <c r="N7" s="35" t="s">
        <v>0</v>
      </c>
      <c r="O7" s="35" t="str">
        <f t="shared" si="3"/>
        <v>X</v>
      </c>
      <c r="P7" s="35" t="s">
        <v>0</v>
      </c>
      <c r="Q7" s="2" t="str">
        <f t="shared" si="4"/>
        <v>X</v>
      </c>
      <c r="R7" s="50">
        <v>55</v>
      </c>
      <c r="S7" s="53">
        <v>55</v>
      </c>
      <c r="T7" s="55" t="str">
        <f t="shared" si="5"/>
        <v>X</v>
      </c>
      <c r="U7" s="48" t="s">
        <v>161</v>
      </c>
      <c r="V7" s="50" t="str">
        <f t="shared" si="6"/>
        <v>X</v>
      </c>
      <c r="W7" s="48" t="s">
        <v>239</v>
      </c>
      <c r="X7" s="53" t="s">
        <v>0</v>
      </c>
      <c r="Y7" s="48" t="s">
        <v>201</v>
      </c>
      <c r="Z7" s="50"/>
      <c r="AA7" s="53" t="str">
        <f>IF(AA36="X","X","")</f>
        <v/>
      </c>
      <c r="AB7" s="48" t="s">
        <v>279</v>
      </c>
      <c r="AC7" s="82">
        <v>225</v>
      </c>
      <c r="AD7" s="42">
        <v>225</v>
      </c>
      <c r="AE7" s="55" t="str">
        <f t="shared" si="7"/>
        <v>X</v>
      </c>
      <c r="AF7" s="48" t="s">
        <v>317</v>
      </c>
      <c r="AG7" s="50">
        <f t="shared" si="8"/>
        <v>3</v>
      </c>
      <c r="AH7" s="48" t="s">
        <v>349</v>
      </c>
      <c r="AI7" s="86">
        <v>65</v>
      </c>
      <c r="AJ7" s="60">
        <v>20</v>
      </c>
      <c r="AK7" s="55">
        <f t="shared" si="9"/>
        <v>0.30769230769230771</v>
      </c>
      <c r="AL7" s="65" t="s">
        <v>384</v>
      </c>
      <c r="AM7" s="82">
        <v>200</v>
      </c>
      <c r="AN7" s="42">
        <v>35</v>
      </c>
      <c r="AO7" s="55">
        <f t="shared" si="10"/>
        <v>0.17499999999999999</v>
      </c>
      <c r="AP7" s="48" t="s">
        <v>452</v>
      </c>
      <c r="AQ7" s="86">
        <v>6</v>
      </c>
      <c r="AR7" s="158" t="s">
        <v>0</v>
      </c>
      <c r="AS7" s="78">
        <v>8</v>
      </c>
      <c r="AT7" s="158">
        <v>2</v>
      </c>
      <c r="AU7" s="158">
        <f t="shared" si="11"/>
        <v>1</v>
      </c>
      <c r="AV7" s="65" t="s">
        <v>466</v>
      </c>
      <c r="AW7" s="50">
        <f t="shared" si="12"/>
        <v>1</v>
      </c>
      <c r="AX7" s="65" t="s">
        <v>507</v>
      </c>
    </row>
    <row r="8" spans="1:50" ht="15.75" x14ac:dyDescent="0.25">
      <c r="A8" s="165"/>
      <c r="B8" s="40" t="s">
        <v>15</v>
      </c>
      <c r="C8" s="44" t="s">
        <v>0</v>
      </c>
      <c r="D8" s="45" t="s">
        <v>0</v>
      </c>
      <c r="E8" s="42" t="s">
        <v>106</v>
      </c>
      <c r="F8" s="2" t="str">
        <f t="shared" si="0"/>
        <v>X</v>
      </c>
      <c r="G8" s="34" t="s">
        <v>13</v>
      </c>
      <c r="H8" s="8" t="s">
        <v>14</v>
      </c>
      <c r="I8" s="1" t="s">
        <v>0</v>
      </c>
      <c r="J8" s="35" t="s">
        <v>0</v>
      </c>
      <c r="K8" s="35" t="str">
        <f t="shared" si="1"/>
        <v>X</v>
      </c>
      <c r="L8" s="35" t="s">
        <v>0</v>
      </c>
      <c r="M8" s="35" t="str">
        <f t="shared" si="2"/>
        <v>X</v>
      </c>
      <c r="N8" s="35">
        <v>0</v>
      </c>
      <c r="O8" s="35" t="str">
        <f t="shared" si="3"/>
        <v/>
      </c>
      <c r="P8" s="35">
        <v>40</v>
      </c>
      <c r="Q8" s="2" t="str">
        <f t="shared" si="4"/>
        <v/>
      </c>
      <c r="R8" s="50">
        <v>64</v>
      </c>
      <c r="S8" s="53">
        <v>54</v>
      </c>
      <c r="T8" s="55">
        <f t="shared" si="5"/>
        <v>0.84375</v>
      </c>
      <c r="U8" s="48" t="s">
        <v>162</v>
      </c>
      <c r="V8" s="50">
        <f t="shared" si="6"/>
        <v>1</v>
      </c>
      <c r="W8" s="48" t="s">
        <v>240</v>
      </c>
      <c r="X8" s="53">
        <v>1</v>
      </c>
      <c r="Y8" s="48" t="s">
        <v>202</v>
      </c>
      <c r="Z8" s="50"/>
      <c r="AA8" s="53" t="str">
        <f>IF(AA37="X","X","")</f>
        <v/>
      </c>
      <c r="AB8" s="48" t="s">
        <v>295</v>
      </c>
      <c r="AC8" s="82">
        <v>130</v>
      </c>
      <c r="AD8" s="42">
        <v>130</v>
      </c>
      <c r="AE8" s="55" t="str">
        <f t="shared" si="7"/>
        <v>X</v>
      </c>
      <c r="AF8" s="48" t="s">
        <v>318</v>
      </c>
      <c r="AG8" s="50">
        <f t="shared" si="8"/>
        <v>1</v>
      </c>
      <c r="AH8" s="48" t="s">
        <v>350</v>
      </c>
      <c r="AI8" s="86">
        <v>110</v>
      </c>
      <c r="AJ8" s="60">
        <v>22</v>
      </c>
      <c r="AK8" s="55">
        <f t="shared" si="9"/>
        <v>0.2</v>
      </c>
      <c r="AL8" s="65" t="s">
        <v>385</v>
      </c>
      <c r="AM8" s="82">
        <v>100</v>
      </c>
      <c r="AN8" s="42">
        <v>100</v>
      </c>
      <c r="AO8" s="55" t="str">
        <f t="shared" si="10"/>
        <v>X</v>
      </c>
      <c r="AP8" s="48" t="s">
        <v>453</v>
      </c>
      <c r="AQ8" s="86">
        <v>9</v>
      </c>
      <c r="AR8" s="158" t="s">
        <v>0</v>
      </c>
      <c r="AS8" s="78">
        <v>8</v>
      </c>
      <c r="AT8" s="158" t="s">
        <v>0</v>
      </c>
      <c r="AU8" s="158" t="str">
        <f t="shared" si="11"/>
        <v>X</v>
      </c>
      <c r="AV8" s="65" t="s">
        <v>467</v>
      </c>
      <c r="AW8" s="50">
        <f t="shared" si="12"/>
        <v>2</v>
      </c>
      <c r="AX8" s="65" t="s">
        <v>508</v>
      </c>
    </row>
    <row r="9" spans="1:50" ht="15.75" x14ac:dyDescent="0.25">
      <c r="A9" s="165"/>
      <c r="B9" s="40" t="s">
        <v>21</v>
      </c>
      <c r="C9" s="44" t="s">
        <v>0</v>
      </c>
      <c r="D9" s="45" t="s">
        <v>0</v>
      </c>
      <c r="E9" s="42" t="s">
        <v>107</v>
      </c>
      <c r="F9" s="2" t="str">
        <f t="shared" si="0"/>
        <v>X</v>
      </c>
      <c r="G9" s="34" t="s">
        <v>19</v>
      </c>
      <c r="H9" s="8" t="s">
        <v>20</v>
      </c>
      <c r="I9" s="1" t="s">
        <v>0</v>
      </c>
      <c r="J9" s="35" t="s">
        <v>0</v>
      </c>
      <c r="K9" s="35" t="str">
        <f t="shared" si="1"/>
        <v>X</v>
      </c>
      <c r="L9" s="35">
        <v>10</v>
      </c>
      <c r="M9" s="35" t="str">
        <f t="shared" si="2"/>
        <v/>
      </c>
      <c r="N9" s="35">
        <v>40</v>
      </c>
      <c r="O9" s="35" t="str">
        <f t="shared" si="3"/>
        <v/>
      </c>
      <c r="P9" s="35">
        <v>0</v>
      </c>
      <c r="Q9" s="2" t="str">
        <f t="shared" si="4"/>
        <v/>
      </c>
      <c r="R9" s="50">
        <v>70</v>
      </c>
      <c r="S9" s="53"/>
      <c r="T9" s="55">
        <f t="shared" si="5"/>
        <v>0</v>
      </c>
      <c r="U9" s="48" t="s">
        <v>164</v>
      </c>
      <c r="V9" s="50">
        <f t="shared" si="6"/>
        <v>1</v>
      </c>
      <c r="W9" s="48" t="s">
        <v>241</v>
      </c>
      <c r="X9" s="53"/>
      <c r="Y9" s="48" t="s">
        <v>203</v>
      </c>
      <c r="Z9" s="50"/>
      <c r="AA9" s="53" t="str">
        <f>IF(AA37="X","X","")</f>
        <v/>
      </c>
      <c r="AB9" s="48" t="s">
        <v>294</v>
      </c>
      <c r="AC9" s="82">
        <v>300</v>
      </c>
      <c r="AD9" s="42">
        <v>300</v>
      </c>
      <c r="AE9" s="55" t="str">
        <f t="shared" si="7"/>
        <v>X</v>
      </c>
      <c r="AF9" s="48" t="s">
        <v>319</v>
      </c>
      <c r="AG9" s="50">
        <f t="shared" si="8"/>
        <v>1</v>
      </c>
      <c r="AH9" s="48" t="s">
        <v>351</v>
      </c>
      <c r="AI9" s="86">
        <v>150</v>
      </c>
      <c r="AJ9" s="60">
        <v>40</v>
      </c>
      <c r="AK9" s="55">
        <f t="shared" si="9"/>
        <v>0.26666666666666666</v>
      </c>
      <c r="AL9" s="65" t="s">
        <v>386</v>
      </c>
      <c r="AM9" s="82">
        <v>100</v>
      </c>
      <c r="AN9" s="42">
        <v>22</v>
      </c>
      <c r="AO9" s="55">
        <f t="shared" si="10"/>
        <v>0.22</v>
      </c>
      <c r="AP9" s="48" t="s">
        <v>448</v>
      </c>
      <c r="AQ9" s="86">
        <v>9</v>
      </c>
      <c r="AR9" s="158" t="s">
        <v>0</v>
      </c>
      <c r="AS9" s="78">
        <v>8</v>
      </c>
      <c r="AT9" s="158">
        <v>3</v>
      </c>
      <c r="AU9" s="158">
        <f t="shared" si="11"/>
        <v>1</v>
      </c>
      <c r="AV9" s="65" t="s">
        <v>468</v>
      </c>
      <c r="AW9" s="50">
        <f t="shared" si="12"/>
        <v>0</v>
      </c>
      <c r="AX9" s="65" t="s">
        <v>512</v>
      </c>
    </row>
    <row r="10" spans="1:50" ht="15.75" x14ac:dyDescent="0.25">
      <c r="A10" s="165"/>
      <c r="B10" s="40" t="s">
        <v>24</v>
      </c>
      <c r="C10" s="44" t="s">
        <v>0</v>
      </c>
      <c r="D10" s="45" t="s">
        <v>0</v>
      </c>
      <c r="E10" s="42" t="s">
        <v>108</v>
      </c>
      <c r="F10" s="2" t="str">
        <f t="shared" si="0"/>
        <v>X</v>
      </c>
      <c r="G10" s="34" t="s">
        <v>22</v>
      </c>
      <c r="H10" s="8" t="s">
        <v>23</v>
      </c>
      <c r="I10" s="1" t="s">
        <v>0</v>
      </c>
      <c r="J10" s="35" t="s">
        <v>0</v>
      </c>
      <c r="K10" s="35" t="str">
        <f t="shared" si="1"/>
        <v>X</v>
      </c>
      <c r="L10" s="35" t="s">
        <v>0</v>
      </c>
      <c r="M10" s="35" t="str">
        <f t="shared" si="2"/>
        <v>X</v>
      </c>
      <c r="N10" s="35" t="s">
        <v>0</v>
      </c>
      <c r="O10" s="35" t="str">
        <f t="shared" si="3"/>
        <v>X</v>
      </c>
      <c r="P10" s="35" t="s">
        <v>0</v>
      </c>
      <c r="Q10" s="2" t="str">
        <f t="shared" si="4"/>
        <v>X</v>
      </c>
      <c r="R10" s="44">
        <v>75</v>
      </c>
      <c r="S10" s="53">
        <v>75</v>
      </c>
      <c r="T10" s="55" t="str">
        <f t="shared" si="5"/>
        <v>X</v>
      </c>
      <c r="U10" s="48" t="s">
        <v>165</v>
      </c>
      <c r="V10" s="50" t="str">
        <f t="shared" si="6"/>
        <v>X</v>
      </c>
      <c r="W10" s="48" t="s">
        <v>242</v>
      </c>
      <c r="X10" s="53" t="s">
        <v>0</v>
      </c>
      <c r="Y10" s="48" t="s">
        <v>204</v>
      </c>
      <c r="Z10" s="50"/>
      <c r="AA10" s="53" t="str">
        <f>IF(AA36="X","X","")</f>
        <v/>
      </c>
      <c r="AB10" s="48" t="s">
        <v>281</v>
      </c>
      <c r="AC10" s="82">
        <v>325</v>
      </c>
      <c r="AD10" s="42">
        <v>325</v>
      </c>
      <c r="AE10" s="55" t="str">
        <f t="shared" si="7"/>
        <v>X</v>
      </c>
      <c r="AF10" s="48" t="s">
        <v>320</v>
      </c>
      <c r="AG10" s="50">
        <f t="shared" si="8"/>
        <v>3</v>
      </c>
      <c r="AH10" s="48" t="s">
        <v>352</v>
      </c>
      <c r="AI10" s="86">
        <v>100</v>
      </c>
      <c r="AJ10" s="60">
        <v>50</v>
      </c>
      <c r="AK10" s="55">
        <f t="shared" si="9"/>
        <v>0.5</v>
      </c>
      <c r="AL10" s="65" t="s">
        <v>387</v>
      </c>
      <c r="AM10" s="82">
        <v>140</v>
      </c>
      <c r="AN10" s="42">
        <v>140</v>
      </c>
      <c r="AO10" s="55" t="str">
        <f t="shared" si="10"/>
        <v>X</v>
      </c>
      <c r="AP10" s="48" t="s">
        <v>447</v>
      </c>
      <c r="AQ10" s="86">
        <v>8</v>
      </c>
      <c r="AR10" s="158">
        <v>7</v>
      </c>
      <c r="AS10" s="78">
        <v>8</v>
      </c>
      <c r="AT10" s="158">
        <v>2</v>
      </c>
      <c r="AU10" s="158">
        <f t="shared" si="11"/>
        <v>0</v>
      </c>
      <c r="AV10" s="65" t="s">
        <v>469</v>
      </c>
      <c r="AW10" s="50">
        <f t="shared" si="12"/>
        <v>2</v>
      </c>
      <c r="AX10" s="65" t="s">
        <v>509</v>
      </c>
    </row>
    <row r="11" spans="1:50" ht="15.75" x14ac:dyDescent="0.25">
      <c r="A11" s="165"/>
      <c r="B11" s="40" t="s">
        <v>27</v>
      </c>
      <c r="C11" s="44" t="s">
        <v>0</v>
      </c>
      <c r="D11" s="45" t="s">
        <v>0</v>
      </c>
      <c r="E11" s="42" t="s">
        <v>110</v>
      </c>
      <c r="F11" s="2" t="str">
        <f t="shared" si="0"/>
        <v>X</v>
      </c>
      <c r="G11" s="34" t="s">
        <v>25</v>
      </c>
      <c r="H11" s="8" t="s">
        <v>26</v>
      </c>
      <c r="I11" s="1" t="s">
        <v>0</v>
      </c>
      <c r="J11" s="35" t="s">
        <v>0</v>
      </c>
      <c r="K11" s="35" t="str">
        <f t="shared" si="1"/>
        <v>X</v>
      </c>
      <c r="L11" s="35" t="s">
        <v>0</v>
      </c>
      <c r="M11" s="35" t="str">
        <f t="shared" si="2"/>
        <v>X</v>
      </c>
      <c r="N11" s="35">
        <v>0</v>
      </c>
      <c r="O11" s="35" t="str">
        <f t="shared" si="3"/>
        <v/>
      </c>
      <c r="P11" s="35">
        <v>0</v>
      </c>
      <c r="Q11" s="2" t="str">
        <f t="shared" si="4"/>
        <v/>
      </c>
      <c r="R11" s="50">
        <v>22</v>
      </c>
      <c r="S11" s="53">
        <v>22</v>
      </c>
      <c r="T11" s="55" t="str">
        <f t="shared" si="5"/>
        <v>X</v>
      </c>
      <c r="U11" s="48" t="s">
        <v>166</v>
      </c>
      <c r="V11" s="50">
        <f t="shared" si="6"/>
        <v>2</v>
      </c>
      <c r="W11" s="48" t="s">
        <v>243</v>
      </c>
      <c r="X11" s="53" t="s">
        <v>0</v>
      </c>
      <c r="Y11" s="48" t="s">
        <v>205</v>
      </c>
      <c r="Z11" s="50"/>
      <c r="AA11" s="53" t="str">
        <f>IF(AA39="X","X","")</f>
        <v>X</v>
      </c>
      <c r="AB11" s="48" t="s">
        <v>300</v>
      </c>
      <c r="AC11" s="82">
        <v>55</v>
      </c>
      <c r="AD11" s="42">
        <v>35</v>
      </c>
      <c r="AE11" s="55">
        <f t="shared" si="7"/>
        <v>0.63636363636363635</v>
      </c>
      <c r="AF11" s="48" t="s">
        <v>321</v>
      </c>
      <c r="AG11" s="50">
        <f t="shared" si="8"/>
        <v>3</v>
      </c>
      <c r="AH11" s="48" t="s">
        <v>353</v>
      </c>
      <c r="AI11" s="86">
        <v>120</v>
      </c>
      <c r="AJ11" s="60">
        <v>120</v>
      </c>
      <c r="AK11" s="55" t="str">
        <f t="shared" si="9"/>
        <v>X</v>
      </c>
      <c r="AL11" s="65" t="s">
        <v>388</v>
      </c>
      <c r="AM11" s="82">
        <v>44</v>
      </c>
      <c r="AN11" s="42">
        <v>24</v>
      </c>
      <c r="AO11" s="55">
        <f t="shared" si="10"/>
        <v>0.54545454545454541</v>
      </c>
      <c r="AP11" s="48" t="s">
        <v>446</v>
      </c>
      <c r="AQ11" s="86">
        <v>9</v>
      </c>
      <c r="AR11" s="158">
        <v>8</v>
      </c>
      <c r="AS11" s="78">
        <v>8</v>
      </c>
      <c r="AT11" s="158">
        <v>3</v>
      </c>
      <c r="AU11" s="158">
        <f t="shared" si="11"/>
        <v>0</v>
      </c>
      <c r="AV11" s="65" t="s">
        <v>470</v>
      </c>
      <c r="AW11" s="50">
        <f t="shared" si="12"/>
        <v>1</v>
      </c>
      <c r="AX11" s="65" t="s">
        <v>510</v>
      </c>
    </row>
    <row r="12" spans="1:50" ht="15.75" x14ac:dyDescent="0.25">
      <c r="A12" s="165"/>
      <c r="B12" s="40" t="s">
        <v>30</v>
      </c>
      <c r="C12" s="44" t="s">
        <v>0</v>
      </c>
      <c r="D12" s="45" t="s">
        <v>0</v>
      </c>
      <c r="E12" s="42" t="s">
        <v>111</v>
      </c>
      <c r="F12" s="2" t="str">
        <f t="shared" si="0"/>
        <v>X</v>
      </c>
      <c r="G12" s="34" t="s">
        <v>28</v>
      </c>
      <c r="H12" s="8" t="s">
        <v>29</v>
      </c>
      <c r="I12" s="1" t="s">
        <v>0</v>
      </c>
      <c r="J12" s="35" t="s">
        <v>0</v>
      </c>
      <c r="K12" s="35" t="str">
        <f t="shared" si="1"/>
        <v>X</v>
      </c>
      <c r="L12" s="35" t="s">
        <v>0</v>
      </c>
      <c r="M12" s="35" t="str">
        <f t="shared" si="2"/>
        <v>X</v>
      </c>
      <c r="N12" s="35" t="s">
        <v>0</v>
      </c>
      <c r="O12" s="35" t="str">
        <f t="shared" si="3"/>
        <v>X</v>
      </c>
      <c r="P12" s="35">
        <v>55</v>
      </c>
      <c r="Q12" s="2" t="str">
        <f t="shared" si="4"/>
        <v/>
      </c>
      <c r="R12" s="50">
        <v>81</v>
      </c>
      <c r="S12" s="53"/>
      <c r="T12" s="55">
        <f t="shared" si="5"/>
        <v>0</v>
      </c>
      <c r="U12" s="48" t="s">
        <v>167</v>
      </c>
      <c r="V12" s="50">
        <f t="shared" si="6"/>
        <v>1</v>
      </c>
      <c r="W12" s="48" t="s">
        <v>244</v>
      </c>
      <c r="X12" s="53"/>
      <c r="Y12" s="48" t="s">
        <v>206</v>
      </c>
      <c r="Z12" s="50"/>
      <c r="AA12" s="53" t="str">
        <f>IF(AA36="X","X","")</f>
        <v/>
      </c>
      <c r="AB12" s="48" t="s">
        <v>277</v>
      </c>
      <c r="AC12" s="82">
        <v>230</v>
      </c>
      <c r="AD12" s="42">
        <v>230</v>
      </c>
      <c r="AE12" s="55" t="str">
        <f t="shared" si="7"/>
        <v>X</v>
      </c>
      <c r="AF12" s="48" t="s">
        <v>322</v>
      </c>
      <c r="AG12" s="50">
        <f t="shared" si="8"/>
        <v>1</v>
      </c>
      <c r="AH12" s="48" t="s">
        <v>354</v>
      </c>
      <c r="AI12" s="86">
        <v>170</v>
      </c>
      <c r="AJ12" s="60">
        <v>160</v>
      </c>
      <c r="AK12" s="55">
        <f t="shared" si="9"/>
        <v>0.94117647058823528</v>
      </c>
      <c r="AL12" s="65" t="s">
        <v>389</v>
      </c>
      <c r="AM12" s="82">
        <v>100</v>
      </c>
      <c r="AN12" s="42">
        <v>80</v>
      </c>
      <c r="AO12" s="55">
        <f t="shared" si="10"/>
        <v>0.8</v>
      </c>
      <c r="AP12" s="48" t="s">
        <v>445</v>
      </c>
      <c r="AQ12" s="86">
        <v>9</v>
      </c>
      <c r="AR12" s="158" t="s">
        <v>0</v>
      </c>
      <c r="AS12" s="78">
        <v>8</v>
      </c>
      <c r="AT12" s="158">
        <v>1</v>
      </c>
      <c r="AU12" s="158">
        <f t="shared" si="11"/>
        <v>1</v>
      </c>
      <c r="AV12" s="65" t="s">
        <v>471</v>
      </c>
      <c r="AW12" s="50">
        <f t="shared" si="12"/>
        <v>0</v>
      </c>
      <c r="AX12" s="65" t="s">
        <v>511</v>
      </c>
    </row>
    <row r="13" spans="1:50" ht="15.75" x14ac:dyDescent="0.25">
      <c r="A13" s="165"/>
      <c r="B13" s="40" t="s">
        <v>33</v>
      </c>
      <c r="C13" s="44" t="s">
        <v>0</v>
      </c>
      <c r="D13" s="45" t="s">
        <v>0</v>
      </c>
      <c r="E13" s="42" t="s">
        <v>112</v>
      </c>
      <c r="F13" s="2" t="str">
        <f t="shared" si="0"/>
        <v>X</v>
      </c>
      <c r="G13" s="34" t="s">
        <v>31</v>
      </c>
      <c r="H13" s="8" t="s">
        <v>32</v>
      </c>
      <c r="I13" s="1" t="s">
        <v>0</v>
      </c>
      <c r="J13" s="35" t="s">
        <v>0</v>
      </c>
      <c r="K13" s="35" t="str">
        <f t="shared" si="1"/>
        <v>X</v>
      </c>
      <c r="L13" s="35" t="s">
        <v>0</v>
      </c>
      <c r="M13" s="35" t="str">
        <f t="shared" si="2"/>
        <v>X</v>
      </c>
      <c r="N13" s="35" t="s">
        <v>0</v>
      </c>
      <c r="O13" s="35" t="str">
        <f t="shared" si="3"/>
        <v>X</v>
      </c>
      <c r="P13" s="35" t="s">
        <v>0</v>
      </c>
      <c r="Q13" s="2" t="str">
        <f t="shared" si="4"/>
        <v>X</v>
      </c>
      <c r="R13" s="50">
        <v>30</v>
      </c>
      <c r="S13" s="53">
        <v>30</v>
      </c>
      <c r="T13" s="55" t="str">
        <f t="shared" si="5"/>
        <v>X</v>
      </c>
      <c r="U13" s="48" t="s">
        <v>169</v>
      </c>
      <c r="V13" s="50" t="str">
        <f t="shared" si="6"/>
        <v>X</v>
      </c>
      <c r="W13" s="48" t="s">
        <v>245</v>
      </c>
      <c r="X13" s="53" t="s">
        <v>0</v>
      </c>
      <c r="Y13" s="48" t="s">
        <v>207</v>
      </c>
      <c r="Z13" s="50"/>
      <c r="AA13" s="53" t="str">
        <f>IF(AA38="X","X","")</f>
        <v>X</v>
      </c>
      <c r="AB13" s="48" t="s">
        <v>286</v>
      </c>
      <c r="AC13" s="82">
        <v>150</v>
      </c>
      <c r="AD13" s="42">
        <v>50</v>
      </c>
      <c r="AE13" s="55">
        <f t="shared" si="7"/>
        <v>0.33333333333333331</v>
      </c>
      <c r="AF13" s="48" t="s">
        <v>323</v>
      </c>
      <c r="AG13" s="50">
        <f t="shared" si="8"/>
        <v>3</v>
      </c>
      <c r="AH13" s="48" t="s">
        <v>355</v>
      </c>
      <c r="AI13" s="86">
        <v>110</v>
      </c>
      <c r="AJ13" s="60">
        <v>90</v>
      </c>
      <c r="AK13" s="55">
        <f t="shared" si="9"/>
        <v>0.81818181818181823</v>
      </c>
      <c r="AL13" s="65" t="s">
        <v>390</v>
      </c>
      <c r="AM13" s="82">
        <v>140</v>
      </c>
      <c r="AN13" s="42">
        <v>35</v>
      </c>
      <c r="AO13" s="55">
        <f t="shared" si="10"/>
        <v>0.25</v>
      </c>
      <c r="AP13" s="48" t="s">
        <v>444</v>
      </c>
      <c r="AQ13" s="86">
        <v>9</v>
      </c>
      <c r="AR13" s="158" t="s">
        <v>0</v>
      </c>
      <c r="AS13" s="78">
        <v>8</v>
      </c>
      <c r="AT13" s="158">
        <v>0</v>
      </c>
      <c r="AU13" s="158">
        <f t="shared" si="11"/>
        <v>1</v>
      </c>
      <c r="AV13" s="65" t="s">
        <v>472</v>
      </c>
      <c r="AW13" s="50">
        <f t="shared" si="12"/>
        <v>1</v>
      </c>
      <c r="AX13" s="65" t="s">
        <v>513</v>
      </c>
    </row>
    <row r="14" spans="1:50" ht="15.75" x14ac:dyDescent="0.25">
      <c r="A14" s="165"/>
      <c r="B14" s="40" t="s">
        <v>36</v>
      </c>
      <c r="C14" s="44" t="s">
        <v>0</v>
      </c>
      <c r="D14" s="45" t="s">
        <v>0</v>
      </c>
      <c r="E14" s="42" t="s">
        <v>113</v>
      </c>
      <c r="F14" s="2" t="str">
        <f t="shared" si="0"/>
        <v>X</v>
      </c>
      <c r="G14" s="34" t="s">
        <v>34</v>
      </c>
      <c r="H14" s="8" t="s">
        <v>35</v>
      </c>
      <c r="I14" s="1" t="s">
        <v>0</v>
      </c>
      <c r="J14" s="35" t="s">
        <v>0</v>
      </c>
      <c r="K14" s="35" t="str">
        <f t="shared" si="1"/>
        <v>X</v>
      </c>
      <c r="L14" s="35" t="s">
        <v>0</v>
      </c>
      <c r="M14" s="35" t="str">
        <f t="shared" si="2"/>
        <v>X</v>
      </c>
      <c r="N14" s="35" t="s">
        <v>0</v>
      </c>
      <c r="O14" s="35" t="str">
        <f t="shared" si="3"/>
        <v>X</v>
      </c>
      <c r="P14" s="35">
        <v>0</v>
      </c>
      <c r="Q14" s="2" t="str">
        <f t="shared" si="4"/>
        <v/>
      </c>
      <c r="R14" s="44">
        <v>34</v>
      </c>
      <c r="S14" s="53">
        <v>36</v>
      </c>
      <c r="T14" s="55" t="str">
        <f t="shared" si="5"/>
        <v>X</v>
      </c>
      <c r="U14" s="48" t="s">
        <v>170</v>
      </c>
      <c r="V14" s="50">
        <f t="shared" si="6"/>
        <v>2</v>
      </c>
      <c r="W14" s="48" t="s">
        <v>246</v>
      </c>
      <c r="X14" s="53">
        <v>1</v>
      </c>
      <c r="Y14" s="48" t="s">
        <v>208</v>
      </c>
      <c r="Z14" s="50"/>
      <c r="AA14" s="53" t="str">
        <f>IF(AA36="X","X","")</f>
        <v/>
      </c>
      <c r="AB14" s="48" t="s">
        <v>280</v>
      </c>
      <c r="AC14" s="82">
        <v>130</v>
      </c>
      <c r="AD14" s="42">
        <v>132</v>
      </c>
      <c r="AE14" s="55" t="str">
        <f t="shared" si="7"/>
        <v>X</v>
      </c>
      <c r="AF14" s="48" t="s">
        <v>324</v>
      </c>
      <c r="AG14" s="50">
        <f t="shared" si="8"/>
        <v>2</v>
      </c>
      <c r="AH14" s="48" t="s">
        <v>356</v>
      </c>
      <c r="AI14" s="86">
        <v>70</v>
      </c>
      <c r="AJ14" s="60">
        <v>20</v>
      </c>
      <c r="AK14" s="55">
        <f t="shared" si="9"/>
        <v>0.2857142857142857</v>
      </c>
      <c r="AL14" s="65" t="s">
        <v>391</v>
      </c>
      <c r="AM14" s="82">
        <v>40</v>
      </c>
      <c r="AN14" s="42">
        <v>20</v>
      </c>
      <c r="AO14" s="55">
        <f t="shared" si="10"/>
        <v>0.5</v>
      </c>
      <c r="AP14" s="48" t="s">
        <v>443</v>
      </c>
      <c r="AQ14" s="86">
        <v>9</v>
      </c>
      <c r="AR14" s="158" t="s">
        <v>0</v>
      </c>
      <c r="AS14" s="78">
        <v>8</v>
      </c>
      <c r="AT14" s="158">
        <v>0</v>
      </c>
      <c r="AU14" s="158">
        <f t="shared" si="11"/>
        <v>1</v>
      </c>
      <c r="AV14" s="65" t="s">
        <v>473</v>
      </c>
      <c r="AW14" s="50">
        <f t="shared" si="12"/>
        <v>0</v>
      </c>
      <c r="AX14" s="65" t="s">
        <v>514</v>
      </c>
    </row>
    <row r="15" spans="1:50" ht="15.75" x14ac:dyDescent="0.25">
      <c r="A15" s="165"/>
      <c r="B15" s="40" t="s">
        <v>39</v>
      </c>
      <c r="C15" s="44" t="s">
        <v>0</v>
      </c>
      <c r="D15" s="45" t="s">
        <v>0</v>
      </c>
      <c r="E15" s="42" t="s">
        <v>114</v>
      </c>
      <c r="F15" s="2" t="str">
        <f t="shared" si="0"/>
        <v>X</v>
      </c>
      <c r="G15" s="34" t="s">
        <v>37</v>
      </c>
      <c r="H15" s="8" t="s">
        <v>38</v>
      </c>
      <c r="I15" s="1" t="s">
        <v>0</v>
      </c>
      <c r="J15" s="35" t="s">
        <v>0</v>
      </c>
      <c r="K15" s="35" t="str">
        <f t="shared" si="1"/>
        <v>X</v>
      </c>
      <c r="L15" s="35" t="s">
        <v>0</v>
      </c>
      <c r="M15" s="35" t="str">
        <f t="shared" si="2"/>
        <v>X</v>
      </c>
      <c r="N15" s="35" t="s">
        <v>0</v>
      </c>
      <c r="O15" s="35" t="str">
        <f t="shared" si="3"/>
        <v>X</v>
      </c>
      <c r="P15" s="35" t="s">
        <v>0</v>
      </c>
      <c r="Q15" s="2" t="str">
        <f t="shared" si="4"/>
        <v>X</v>
      </c>
      <c r="R15" s="50">
        <v>61</v>
      </c>
      <c r="S15" s="53">
        <v>61</v>
      </c>
      <c r="T15" s="55" t="str">
        <f t="shared" si="5"/>
        <v>X</v>
      </c>
      <c r="U15" s="48" t="s">
        <v>171</v>
      </c>
      <c r="V15" s="50" t="str">
        <f t="shared" si="6"/>
        <v>X</v>
      </c>
      <c r="W15" s="48" t="s">
        <v>247</v>
      </c>
      <c r="X15" s="53" t="s">
        <v>0</v>
      </c>
      <c r="Y15" s="48" t="s">
        <v>209</v>
      </c>
      <c r="Z15" s="50"/>
      <c r="AA15" s="53" t="str">
        <f>IF(AA38="X","X","")</f>
        <v>X</v>
      </c>
      <c r="AB15" s="48" t="s">
        <v>283</v>
      </c>
      <c r="AC15" s="82">
        <v>175</v>
      </c>
      <c r="AD15" s="42">
        <v>20</v>
      </c>
      <c r="AE15" s="55">
        <f t="shared" si="7"/>
        <v>0.11428571428571428</v>
      </c>
      <c r="AF15" s="48" t="s">
        <v>325</v>
      </c>
      <c r="AG15" s="50">
        <f t="shared" si="8"/>
        <v>3</v>
      </c>
      <c r="AH15" s="48" t="s">
        <v>357</v>
      </c>
      <c r="AI15" s="86">
        <v>90</v>
      </c>
      <c r="AJ15" s="60">
        <v>10</v>
      </c>
      <c r="AK15" s="55">
        <f t="shared" si="9"/>
        <v>0.1111111111111111</v>
      </c>
      <c r="AL15" s="65" t="s">
        <v>392</v>
      </c>
      <c r="AM15" s="82">
        <v>75</v>
      </c>
      <c r="AN15" s="42">
        <v>60</v>
      </c>
      <c r="AO15" s="55">
        <f t="shared" si="10"/>
        <v>0.8</v>
      </c>
      <c r="AP15" s="48" t="s">
        <v>442</v>
      </c>
      <c r="AQ15" s="86">
        <v>8</v>
      </c>
      <c r="AR15" s="158" t="s">
        <v>0</v>
      </c>
      <c r="AS15" s="78">
        <v>8</v>
      </c>
      <c r="AT15" s="158">
        <v>2</v>
      </c>
      <c r="AU15" s="158">
        <f t="shared" si="11"/>
        <v>1</v>
      </c>
      <c r="AV15" s="65" t="s">
        <v>474</v>
      </c>
      <c r="AW15" s="50">
        <f t="shared" si="12"/>
        <v>1</v>
      </c>
      <c r="AX15" s="65" t="s">
        <v>515</v>
      </c>
    </row>
    <row r="16" spans="1:50" ht="15.75" x14ac:dyDescent="0.25">
      <c r="A16" s="165"/>
      <c r="B16" s="40" t="s">
        <v>42</v>
      </c>
      <c r="C16" s="44" t="s">
        <v>0</v>
      </c>
      <c r="D16" s="45" t="s">
        <v>0</v>
      </c>
      <c r="E16" s="42" t="s">
        <v>115</v>
      </c>
      <c r="F16" s="2" t="str">
        <f t="shared" si="0"/>
        <v>X</v>
      </c>
      <c r="G16" s="34" t="s">
        <v>40</v>
      </c>
      <c r="H16" s="8" t="s">
        <v>41</v>
      </c>
      <c r="I16" s="1" t="s">
        <v>0</v>
      </c>
      <c r="J16" s="35" t="s">
        <v>0</v>
      </c>
      <c r="K16" s="35" t="str">
        <f t="shared" si="1"/>
        <v>X</v>
      </c>
      <c r="L16" s="35" t="s">
        <v>0</v>
      </c>
      <c r="M16" s="35" t="str">
        <f t="shared" si="2"/>
        <v>X</v>
      </c>
      <c r="N16" s="35">
        <v>20</v>
      </c>
      <c r="O16" s="35" t="str">
        <f t="shared" si="3"/>
        <v/>
      </c>
      <c r="P16" s="35">
        <v>0</v>
      </c>
      <c r="Q16" s="2" t="str">
        <f t="shared" si="4"/>
        <v/>
      </c>
      <c r="R16" s="50">
        <v>50</v>
      </c>
      <c r="S16" s="53">
        <v>50</v>
      </c>
      <c r="T16" s="55" t="str">
        <f t="shared" si="5"/>
        <v>X</v>
      </c>
      <c r="U16" s="48" t="s">
        <v>172</v>
      </c>
      <c r="V16" s="50">
        <f t="shared" si="6"/>
        <v>2</v>
      </c>
      <c r="W16" s="48" t="s">
        <v>248</v>
      </c>
      <c r="X16" s="53" t="s">
        <v>0</v>
      </c>
      <c r="Y16" s="48" t="s">
        <v>210</v>
      </c>
      <c r="Z16" s="50"/>
      <c r="AA16" s="53" t="str">
        <f>IF(AA39="X","X","")</f>
        <v>X</v>
      </c>
      <c r="AB16" s="48" t="s">
        <v>301</v>
      </c>
      <c r="AC16" s="82">
        <v>180</v>
      </c>
      <c r="AD16" s="42">
        <v>10</v>
      </c>
      <c r="AE16" s="55">
        <f t="shared" si="7"/>
        <v>5.5555555555555552E-2</v>
      </c>
      <c r="AF16" s="48" t="s">
        <v>326</v>
      </c>
      <c r="AG16" s="50">
        <f t="shared" si="8"/>
        <v>3</v>
      </c>
      <c r="AH16" s="48" t="s">
        <v>358</v>
      </c>
      <c r="AI16" s="86">
        <v>150</v>
      </c>
      <c r="AJ16" s="60">
        <v>0</v>
      </c>
      <c r="AK16" s="55">
        <f t="shared" si="9"/>
        <v>0</v>
      </c>
      <c r="AL16" s="65" t="s">
        <v>393</v>
      </c>
      <c r="AM16" s="82">
        <v>125</v>
      </c>
      <c r="AN16" s="42">
        <v>110</v>
      </c>
      <c r="AO16" s="55">
        <f t="shared" si="10"/>
        <v>0.88</v>
      </c>
      <c r="AP16" s="48" t="s">
        <v>441</v>
      </c>
      <c r="AQ16" s="86">
        <v>6</v>
      </c>
      <c r="AR16" s="158" t="s">
        <v>0</v>
      </c>
      <c r="AS16" s="78">
        <v>8</v>
      </c>
      <c r="AT16" s="158">
        <v>3</v>
      </c>
      <c r="AU16" s="158">
        <f t="shared" si="11"/>
        <v>1</v>
      </c>
      <c r="AV16" s="65" t="s">
        <v>475</v>
      </c>
      <c r="AW16" s="50">
        <f t="shared" si="12"/>
        <v>0</v>
      </c>
      <c r="AX16" s="65" t="s">
        <v>516</v>
      </c>
    </row>
    <row r="17" spans="1:50" ht="15.75" x14ac:dyDescent="0.25">
      <c r="A17" s="165"/>
      <c r="B17" s="40" t="s">
        <v>45</v>
      </c>
      <c r="C17" s="44" t="s">
        <v>0</v>
      </c>
      <c r="D17" s="45" t="s">
        <v>0</v>
      </c>
      <c r="E17" s="42" t="s">
        <v>116</v>
      </c>
      <c r="F17" s="2" t="str">
        <f t="shared" si="0"/>
        <v>X</v>
      </c>
      <c r="G17" s="34" t="s">
        <v>43</v>
      </c>
      <c r="H17" s="8" t="s">
        <v>44</v>
      </c>
      <c r="I17" s="1" t="s">
        <v>0</v>
      </c>
      <c r="J17" s="35" t="s">
        <v>0</v>
      </c>
      <c r="K17" s="35" t="str">
        <f t="shared" si="1"/>
        <v>X</v>
      </c>
      <c r="L17" s="35" t="s">
        <v>0</v>
      </c>
      <c r="M17" s="35" t="str">
        <f t="shared" si="2"/>
        <v>X</v>
      </c>
      <c r="N17" s="35" t="s">
        <v>0</v>
      </c>
      <c r="O17" s="35" t="str">
        <f t="shared" si="3"/>
        <v>X</v>
      </c>
      <c r="P17" s="35" t="s">
        <v>0</v>
      </c>
      <c r="Q17" s="2" t="str">
        <f t="shared" si="4"/>
        <v>X</v>
      </c>
      <c r="R17" s="50">
        <v>25</v>
      </c>
      <c r="S17" s="53">
        <v>25</v>
      </c>
      <c r="T17" s="55" t="str">
        <f t="shared" si="5"/>
        <v>X</v>
      </c>
      <c r="U17" s="48" t="s">
        <v>173</v>
      </c>
      <c r="V17" s="50" t="str">
        <f t="shared" si="6"/>
        <v>X</v>
      </c>
      <c r="W17" s="48" t="s">
        <v>249</v>
      </c>
      <c r="X17" s="53" t="s">
        <v>0</v>
      </c>
      <c r="Y17" s="48" t="s">
        <v>211</v>
      </c>
      <c r="Z17" s="50"/>
      <c r="AA17" s="53" t="str">
        <f>IF(AA35="X","X","")</f>
        <v>X</v>
      </c>
      <c r="AB17" s="48" t="s">
        <v>288</v>
      </c>
      <c r="AC17" s="82">
        <v>80</v>
      </c>
      <c r="AD17" s="42">
        <v>80</v>
      </c>
      <c r="AE17" s="55" t="str">
        <f t="shared" si="7"/>
        <v>X</v>
      </c>
      <c r="AF17" s="48" t="s">
        <v>327</v>
      </c>
      <c r="AG17" s="50" t="str">
        <f t="shared" si="8"/>
        <v>X</v>
      </c>
      <c r="AH17" s="48" t="s">
        <v>359</v>
      </c>
      <c r="AI17" s="86">
        <v>140</v>
      </c>
      <c r="AJ17" s="60">
        <v>140</v>
      </c>
      <c r="AK17" s="55" t="str">
        <f t="shared" si="9"/>
        <v>X</v>
      </c>
      <c r="AL17" s="65" t="s">
        <v>394</v>
      </c>
      <c r="AM17" s="82">
        <v>41</v>
      </c>
      <c r="AN17" s="42">
        <v>41</v>
      </c>
      <c r="AO17" s="55" t="str">
        <f t="shared" si="10"/>
        <v>X</v>
      </c>
      <c r="AP17" s="48" t="s">
        <v>440</v>
      </c>
      <c r="AQ17" s="86">
        <v>9</v>
      </c>
      <c r="AR17" s="158" t="s">
        <v>0</v>
      </c>
      <c r="AS17" s="78">
        <v>8</v>
      </c>
      <c r="AT17" s="158" t="s">
        <v>0</v>
      </c>
      <c r="AU17" s="158" t="str">
        <f t="shared" si="11"/>
        <v>X</v>
      </c>
      <c r="AV17" s="65" t="s">
        <v>476</v>
      </c>
      <c r="AW17" s="50" t="str">
        <f t="shared" si="12"/>
        <v>X</v>
      </c>
      <c r="AX17" s="65" t="s">
        <v>517</v>
      </c>
    </row>
    <row r="18" spans="1:50" ht="15.75" x14ac:dyDescent="0.25">
      <c r="A18" s="165"/>
      <c r="B18" s="40" t="s">
        <v>48</v>
      </c>
      <c r="C18" s="44" t="s">
        <v>0</v>
      </c>
      <c r="D18" s="45" t="s">
        <v>0</v>
      </c>
      <c r="E18" s="42" t="s">
        <v>117</v>
      </c>
      <c r="F18" s="2" t="str">
        <f t="shared" si="0"/>
        <v>X</v>
      </c>
      <c r="G18" s="34" t="s">
        <v>46</v>
      </c>
      <c r="H18" s="8" t="s">
        <v>47</v>
      </c>
      <c r="I18" s="1" t="s">
        <v>0</v>
      </c>
      <c r="J18" s="35" t="s">
        <v>0</v>
      </c>
      <c r="K18" s="35" t="str">
        <f t="shared" si="1"/>
        <v>X</v>
      </c>
      <c r="L18" s="35" t="s">
        <v>0</v>
      </c>
      <c r="M18" s="35" t="str">
        <f t="shared" si="2"/>
        <v>X</v>
      </c>
      <c r="N18" s="35">
        <v>0</v>
      </c>
      <c r="O18" s="35" t="str">
        <f t="shared" si="3"/>
        <v/>
      </c>
      <c r="P18" s="35">
        <v>105</v>
      </c>
      <c r="Q18" s="2" t="str">
        <f t="shared" si="4"/>
        <v/>
      </c>
      <c r="R18" s="50">
        <v>35</v>
      </c>
      <c r="S18" s="53"/>
      <c r="T18" s="55">
        <f t="shared" si="5"/>
        <v>0</v>
      </c>
      <c r="U18" s="48" t="s">
        <v>174</v>
      </c>
      <c r="V18" s="50">
        <f t="shared" si="6"/>
        <v>1</v>
      </c>
      <c r="W18" s="48" t="s">
        <v>250</v>
      </c>
      <c r="X18" s="53"/>
      <c r="Y18" s="48" t="s">
        <v>212</v>
      </c>
      <c r="Z18" s="50"/>
      <c r="AA18" s="53" t="str">
        <f>IF(AA37="X","X","")</f>
        <v/>
      </c>
      <c r="AB18" s="48" t="s">
        <v>296</v>
      </c>
      <c r="AC18" s="82">
        <v>100</v>
      </c>
      <c r="AD18" s="42">
        <v>100</v>
      </c>
      <c r="AE18" s="55" t="str">
        <f t="shared" si="7"/>
        <v>X</v>
      </c>
      <c r="AF18" s="48" t="s">
        <v>328</v>
      </c>
      <c r="AG18" s="50">
        <f t="shared" si="8"/>
        <v>1</v>
      </c>
      <c r="AH18" s="48" t="s">
        <v>360</v>
      </c>
      <c r="AI18" s="86">
        <v>40</v>
      </c>
      <c r="AJ18" s="60">
        <v>40</v>
      </c>
      <c r="AK18" s="55" t="str">
        <f t="shared" si="9"/>
        <v>X</v>
      </c>
      <c r="AL18" s="65" t="s">
        <v>395</v>
      </c>
      <c r="AM18" s="82">
        <v>80</v>
      </c>
      <c r="AN18" s="42">
        <v>80</v>
      </c>
      <c r="AO18" s="55" t="str">
        <f t="shared" si="10"/>
        <v>X</v>
      </c>
      <c r="AP18" s="48" t="s">
        <v>439</v>
      </c>
      <c r="AQ18" s="86">
        <v>8</v>
      </c>
      <c r="AR18" s="158">
        <v>6</v>
      </c>
      <c r="AS18" s="78">
        <v>8</v>
      </c>
      <c r="AT18" s="158">
        <v>1</v>
      </c>
      <c r="AU18" s="158">
        <f t="shared" si="11"/>
        <v>0</v>
      </c>
      <c r="AV18" s="65" t="s">
        <v>477</v>
      </c>
      <c r="AW18" s="50">
        <f t="shared" si="12"/>
        <v>2</v>
      </c>
      <c r="AX18" s="65" t="s">
        <v>518</v>
      </c>
    </row>
    <row r="19" spans="1:50" ht="15.75" x14ac:dyDescent="0.25">
      <c r="A19" s="165"/>
      <c r="B19" s="40" t="s">
        <v>51</v>
      </c>
      <c r="C19" s="44" t="s">
        <v>0</v>
      </c>
      <c r="D19" s="45" t="s">
        <v>0</v>
      </c>
      <c r="E19" s="42" t="s">
        <v>118</v>
      </c>
      <c r="F19" s="2" t="str">
        <f t="shared" si="0"/>
        <v>X</v>
      </c>
      <c r="G19" s="34" t="s">
        <v>49</v>
      </c>
      <c r="H19" s="8" t="s">
        <v>50</v>
      </c>
      <c r="I19" s="1" t="s">
        <v>0</v>
      </c>
      <c r="J19" s="35" t="s">
        <v>0</v>
      </c>
      <c r="K19" s="35" t="str">
        <f t="shared" si="1"/>
        <v>X</v>
      </c>
      <c r="L19" s="35" t="s">
        <v>0</v>
      </c>
      <c r="M19" s="35" t="str">
        <f t="shared" si="2"/>
        <v>X</v>
      </c>
      <c r="N19" s="35" t="s">
        <v>0</v>
      </c>
      <c r="O19" s="35" t="str">
        <f t="shared" si="3"/>
        <v>X</v>
      </c>
      <c r="P19" s="35">
        <v>0</v>
      </c>
      <c r="Q19" s="2" t="str">
        <f t="shared" si="4"/>
        <v/>
      </c>
      <c r="R19" s="50">
        <v>45</v>
      </c>
      <c r="S19" s="53"/>
      <c r="T19" s="55">
        <f t="shared" si="5"/>
        <v>0</v>
      </c>
      <c r="U19" s="48" t="s">
        <v>175</v>
      </c>
      <c r="V19" s="50">
        <f t="shared" si="6"/>
        <v>1</v>
      </c>
      <c r="W19" s="48" t="s">
        <v>251</v>
      </c>
      <c r="X19" s="53">
        <v>1</v>
      </c>
      <c r="Y19" s="48" t="s">
        <v>213</v>
      </c>
      <c r="Z19" s="50"/>
      <c r="AA19" s="53" t="str">
        <f>IF(AA36="X","X","")</f>
        <v/>
      </c>
      <c r="AB19" s="48" t="s">
        <v>278</v>
      </c>
      <c r="AC19" s="82">
        <v>175</v>
      </c>
      <c r="AD19" s="42">
        <v>175</v>
      </c>
      <c r="AE19" s="55" t="str">
        <f t="shared" si="7"/>
        <v>X</v>
      </c>
      <c r="AF19" s="48" t="s">
        <v>329</v>
      </c>
      <c r="AG19" s="50">
        <f t="shared" si="8"/>
        <v>1</v>
      </c>
      <c r="AH19" s="48" t="s">
        <v>361</v>
      </c>
      <c r="AI19" s="86">
        <v>120</v>
      </c>
      <c r="AJ19" s="60">
        <v>120</v>
      </c>
      <c r="AK19" s="55" t="str">
        <f t="shared" si="9"/>
        <v>X</v>
      </c>
      <c r="AL19" s="65" t="s">
        <v>396</v>
      </c>
      <c r="AM19" s="82">
        <v>90</v>
      </c>
      <c r="AN19" s="42">
        <v>90</v>
      </c>
      <c r="AO19" s="55" t="str">
        <f t="shared" si="10"/>
        <v>X</v>
      </c>
      <c r="AP19" s="48" t="s">
        <v>438</v>
      </c>
      <c r="AQ19" s="86">
        <v>9</v>
      </c>
      <c r="AR19" s="158">
        <v>8</v>
      </c>
      <c r="AS19" s="78">
        <v>8</v>
      </c>
      <c r="AT19" s="158">
        <v>3</v>
      </c>
      <c r="AU19" s="158">
        <f t="shared" si="11"/>
        <v>0</v>
      </c>
      <c r="AV19" s="65" t="s">
        <v>478</v>
      </c>
      <c r="AW19" s="50">
        <f t="shared" si="12"/>
        <v>2</v>
      </c>
      <c r="AX19" s="65" t="s">
        <v>519</v>
      </c>
    </row>
    <row r="20" spans="1:50" ht="15.75" x14ac:dyDescent="0.25">
      <c r="A20" s="165"/>
      <c r="B20" s="40" t="s">
        <v>56</v>
      </c>
      <c r="C20" s="44" t="s">
        <v>0</v>
      </c>
      <c r="D20" s="45" t="s">
        <v>0</v>
      </c>
      <c r="E20" s="42" t="s">
        <v>119</v>
      </c>
      <c r="F20" s="2" t="str">
        <f t="shared" si="0"/>
        <v>X</v>
      </c>
      <c r="G20" s="34" t="s">
        <v>54</v>
      </c>
      <c r="H20" s="8" t="s">
        <v>55</v>
      </c>
      <c r="I20" s="1" t="s">
        <v>0</v>
      </c>
      <c r="J20" s="35" t="s">
        <v>0</v>
      </c>
      <c r="K20" s="35" t="str">
        <f t="shared" si="1"/>
        <v>X</v>
      </c>
      <c r="L20" s="35" t="s">
        <v>0</v>
      </c>
      <c r="M20" s="35" t="str">
        <f t="shared" si="2"/>
        <v>X</v>
      </c>
      <c r="N20" s="35">
        <v>0</v>
      </c>
      <c r="O20" s="35" t="str">
        <f t="shared" si="3"/>
        <v/>
      </c>
      <c r="P20" s="35">
        <v>80</v>
      </c>
      <c r="Q20" s="2" t="str">
        <f t="shared" si="4"/>
        <v/>
      </c>
      <c r="R20" s="50">
        <v>79</v>
      </c>
      <c r="S20" s="53">
        <v>49</v>
      </c>
      <c r="T20" s="55">
        <f t="shared" si="5"/>
        <v>0.620253164556962</v>
      </c>
      <c r="U20" s="48" t="s">
        <v>176</v>
      </c>
      <c r="V20" s="50">
        <f t="shared" si="6"/>
        <v>1</v>
      </c>
      <c r="W20" s="48" t="s">
        <v>252</v>
      </c>
      <c r="X20" s="53"/>
      <c r="Y20" s="48" t="s">
        <v>214</v>
      </c>
      <c r="Z20" s="50"/>
      <c r="AA20" s="53" t="str">
        <f>IF(AA34="X","X","")</f>
        <v>X</v>
      </c>
      <c r="AB20" s="48" t="s">
        <v>276</v>
      </c>
      <c r="AC20" s="82">
        <v>220</v>
      </c>
      <c r="AD20" s="42">
        <v>20</v>
      </c>
      <c r="AE20" s="55">
        <f t="shared" si="7"/>
        <v>9.0909090909090912E-2</v>
      </c>
      <c r="AF20" s="48" t="s">
        <v>330</v>
      </c>
      <c r="AG20" s="50">
        <f t="shared" si="8"/>
        <v>1</v>
      </c>
      <c r="AH20" s="48" t="s">
        <v>362</v>
      </c>
      <c r="AI20" s="86">
        <v>60</v>
      </c>
      <c r="AJ20" s="60">
        <v>50</v>
      </c>
      <c r="AK20" s="55">
        <f t="shared" si="9"/>
        <v>0.83333333333333337</v>
      </c>
      <c r="AL20" s="65" t="s">
        <v>397</v>
      </c>
      <c r="AM20" s="82">
        <v>150</v>
      </c>
      <c r="AN20" s="42">
        <v>100</v>
      </c>
      <c r="AO20" s="55">
        <f t="shared" si="10"/>
        <v>0.66666666666666663</v>
      </c>
      <c r="AP20" s="48" t="s">
        <v>437</v>
      </c>
      <c r="AQ20" s="86">
        <v>7</v>
      </c>
      <c r="AR20" s="158" t="s">
        <v>0</v>
      </c>
      <c r="AS20" s="78">
        <v>8</v>
      </c>
      <c r="AT20" s="158">
        <v>2</v>
      </c>
      <c r="AU20" s="158">
        <f t="shared" si="11"/>
        <v>1</v>
      </c>
      <c r="AV20" s="65" t="s">
        <v>479</v>
      </c>
      <c r="AW20" s="50">
        <f t="shared" si="12"/>
        <v>0</v>
      </c>
      <c r="AX20" s="65" t="s">
        <v>523</v>
      </c>
    </row>
    <row r="21" spans="1:50" ht="15.75" x14ac:dyDescent="0.25">
      <c r="A21" s="165"/>
      <c r="B21" s="40" t="s">
        <v>53</v>
      </c>
      <c r="C21" s="44" t="s">
        <v>0</v>
      </c>
      <c r="D21" s="45" t="s">
        <v>0</v>
      </c>
      <c r="E21" s="42" t="s">
        <v>120</v>
      </c>
      <c r="F21" s="2" t="str">
        <f t="shared" si="0"/>
        <v>X</v>
      </c>
      <c r="G21" s="34" t="s">
        <v>7</v>
      </c>
      <c r="H21" s="8" t="s">
        <v>52</v>
      </c>
      <c r="I21" s="1" t="s">
        <v>0</v>
      </c>
      <c r="J21" s="35" t="s">
        <v>0</v>
      </c>
      <c r="K21" s="35" t="str">
        <f t="shared" si="1"/>
        <v>X</v>
      </c>
      <c r="L21" s="35" t="s">
        <v>0</v>
      </c>
      <c r="M21" s="35" t="str">
        <f t="shared" si="2"/>
        <v>X</v>
      </c>
      <c r="N21" s="35" t="s">
        <v>0</v>
      </c>
      <c r="O21" s="35" t="str">
        <f t="shared" si="3"/>
        <v>X</v>
      </c>
      <c r="P21" s="35" t="s">
        <v>0</v>
      </c>
      <c r="Q21" s="2" t="str">
        <f t="shared" si="4"/>
        <v>X</v>
      </c>
      <c r="R21" s="44">
        <v>71</v>
      </c>
      <c r="S21" s="53">
        <v>75</v>
      </c>
      <c r="T21" s="55" t="str">
        <f t="shared" si="5"/>
        <v>X</v>
      </c>
      <c r="U21" s="48" t="s">
        <v>177</v>
      </c>
      <c r="V21" s="50" t="str">
        <f t="shared" si="6"/>
        <v>X</v>
      </c>
      <c r="W21" s="48" t="s">
        <v>253</v>
      </c>
      <c r="X21" s="53" t="s">
        <v>0</v>
      </c>
      <c r="Y21" s="48" t="s">
        <v>215</v>
      </c>
      <c r="Z21" s="50"/>
      <c r="AA21" s="53" t="str">
        <f>IF(AA35="X","X","")</f>
        <v>X</v>
      </c>
      <c r="AB21" s="48" t="s">
        <v>287</v>
      </c>
      <c r="AC21" s="82">
        <v>140</v>
      </c>
      <c r="AD21" s="42">
        <v>140</v>
      </c>
      <c r="AE21" s="55" t="str">
        <f t="shared" si="7"/>
        <v>X</v>
      </c>
      <c r="AF21" s="48" t="s">
        <v>331</v>
      </c>
      <c r="AG21" s="50" t="str">
        <f t="shared" si="8"/>
        <v>X</v>
      </c>
      <c r="AH21" s="48" t="s">
        <v>363</v>
      </c>
      <c r="AI21" s="86">
        <v>150</v>
      </c>
      <c r="AJ21" s="60">
        <v>150</v>
      </c>
      <c r="AK21" s="55" t="str">
        <f t="shared" si="9"/>
        <v>X</v>
      </c>
      <c r="AL21" s="65" t="s">
        <v>398</v>
      </c>
      <c r="AM21" s="82">
        <v>100</v>
      </c>
      <c r="AN21" s="42">
        <v>100</v>
      </c>
      <c r="AO21" s="55" t="str">
        <f t="shared" si="10"/>
        <v>X</v>
      </c>
      <c r="AP21" s="48" t="s">
        <v>436</v>
      </c>
      <c r="AQ21" s="86">
        <v>7</v>
      </c>
      <c r="AR21" s="158" t="s">
        <v>0</v>
      </c>
      <c r="AS21" s="78">
        <v>8</v>
      </c>
      <c r="AT21" s="158" t="s">
        <v>0</v>
      </c>
      <c r="AU21" s="158" t="str">
        <f t="shared" si="11"/>
        <v>X</v>
      </c>
      <c r="AV21" s="65" t="s">
        <v>480</v>
      </c>
      <c r="AW21" s="50" t="str">
        <f t="shared" si="12"/>
        <v>X</v>
      </c>
      <c r="AX21" s="65" t="s">
        <v>524</v>
      </c>
    </row>
    <row r="22" spans="1:50" ht="15.75" x14ac:dyDescent="0.25">
      <c r="A22" s="165"/>
      <c r="B22" s="40" t="s">
        <v>58</v>
      </c>
      <c r="C22" s="44" t="s">
        <v>0</v>
      </c>
      <c r="D22" s="45" t="s">
        <v>0</v>
      </c>
      <c r="E22" s="42" t="s">
        <v>121</v>
      </c>
      <c r="F22" s="2" t="str">
        <f t="shared" si="0"/>
        <v>X</v>
      </c>
      <c r="G22" s="34" t="s">
        <v>37</v>
      </c>
      <c r="H22" s="8" t="s">
        <v>57</v>
      </c>
      <c r="I22" s="1" t="s">
        <v>0</v>
      </c>
      <c r="J22" s="35" t="s">
        <v>0</v>
      </c>
      <c r="K22" s="35" t="str">
        <f t="shared" si="1"/>
        <v>X</v>
      </c>
      <c r="L22" s="35" t="s">
        <v>0</v>
      </c>
      <c r="M22" s="35" t="str">
        <f t="shared" si="2"/>
        <v>X</v>
      </c>
      <c r="N22" s="35" t="s">
        <v>0</v>
      </c>
      <c r="O22" s="35" t="str">
        <f t="shared" si="3"/>
        <v>X</v>
      </c>
      <c r="P22" s="35" t="s">
        <v>0</v>
      </c>
      <c r="Q22" s="2" t="str">
        <f t="shared" si="4"/>
        <v>X</v>
      </c>
      <c r="R22" s="50">
        <v>79</v>
      </c>
      <c r="S22" s="53">
        <v>80</v>
      </c>
      <c r="T22" s="55" t="str">
        <f t="shared" si="5"/>
        <v>X</v>
      </c>
      <c r="U22" s="48" t="s">
        <v>178</v>
      </c>
      <c r="V22" s="50" t="str">
        <f t="shared" si="6"/>
        <v>X</v>
      </c>
      <c r="W22" s="48" t="s">
        <v>254</v>
      </c>
      <c r="X22" s="53" t="s">
        <v>0</v>
      </c>
      <c r="Y22" s="48" t="s">
        <v>216</v>
      </c>
      <c r="Z22" s="50"/>
      <c r="AA22" s="53" t="str">
        <f>IF(AA38="X","X","")</f>
        <v>X</v>
      </c>
      <c r="AB22" s="48" t="s">
        <v>282</v>
      </c>
      <c r="AC22" s="82">
        <v>300</v>
      </c>
      <c r="AD22" s="42">
        <v>200</v>
      </c>
      <c r="AE22" s="55">
        <f t="shared" si="7"/>
        <v>0.66666666666666663</v>
      </c>
      <c r="AF22" s="48" t="s">
        <v>332</v>
      </c>
      <c r="AG22" s="50">
        <f t="shared" si="8"/>
        <v>3</v>
      </c>
      <c r="AH22" s="48" t="s">
        <v>364</v>
      </c>
      <c r="AI22" s="86">
        <v>140</v>
      </c>
      <c r="AJ22" s="60">
        <v>30</v>
      </c>
      <c r="AK22" s="55">
        <f t="shared" si="9"/>
        <v>0.21428571428571427</v>
      </c>
      <c r="AL22" s="65" t="s">
        <v>399</v>
      </c>
      <c r="AM22" s="82">
        <v>160</v>
      </c>
      <c r="AN22" s="42">
        <v>90</v>
      </c>
      <c r="AO22" s="55">
        <f t="shared" si="10"/>
        <v>0.5625</v>
      </c>
      <c r="AP22" s="48" t="s">
        <v>435</v>
      </c>
      <c r="AQ22" s="86">
        <v>9</v>
      </c>
      <c r="AR22" s="158" t="s">
        <v>0</v>
      </c>
      <c r="AS22" s="78">
        <v>8</v>
      </c>
      <c r="AT22" s="158" t="s">
        <v>0</v>
      </c>
      <c r="AU22" s="158" t="str">
        <f t="shared" si="11"/>
        <v>X</v>
      </c>
      <c r="AV22" s="65" t="s">
        <v>481</v>
      </c>
      <c r="AW22" s="50">
        <f t="shared" si="12"/>
        <v>2</v>
      </c>
      <c r="AX22" s="65" t="s">
        <v>525</v>
      </c>
    </row>
    <row r="23" spans="1:50" ht="15.75" x14ac:dyDescent="0.25">
      <c r="A23" s="165"/>
      <c r="B23" s="40" t="s">
        <v>61</v>
      </c>
      <c r="C23" s="44" t="s">
        <v>0</v>
      </c>
      <c r="D23" s="45" t="s">
        <v>0</v>
      </c>
      <c r="E23" s="42" t="s">
        <v>122</v>
      </c>
      <c r="F23" s="2" t="str">
        <f t="shared" si="0"/>
        <v>X</v>
      </c>
      <c r="G23" s="34" t="s">
        <v>59</v>
      </c>
      <c r="H23" s="8" t="s">
        <v>60</v>
      </c>
      <c r="I23" s="1" t="s">
        <v>0</v>
      </c>
      <c r="J23" s="35" t="s">
        <v>0</v>
      </c>
      <c r="K23" s="35" t="str">
        <f t="shared" si="1"/>
        <v>X</v>
      </c>
      <c r="L23" s="35" t="s">
        <v>0</v>
      </c>
      <c r="M23" s="35" t="str">
        <f t="shared" si="2"/>
        <v>X</v>
      </c>
      <c r="N23" s="35" t="s">
        <v>0</v>
      </c>
      <c r="O23" s="35" t="str">
        <f t="shared" si="3"/>
        <v>X</v>
      </c>
      <c r="P23" s="35" t="s">
        <v>0</v>
      </c>
      <c r="Q23" s="2" t="str">
        <f t="shared" si="4"/>
        <v>X</v>
      </c>
      <c r="R23" s="50">
        <v>55</v>
      </c>
      <c r="S23" s="53">
        <v>55</v>
      </c>
      <c r="T23" s="55" t="str">
        <f t="shared" si="5"/>
        <v>X</v>
      </c>
      <c r="U23" s="48" t="s">
        <v>179</v>
      </c>
      <c r="V23" s="50" t="str">
        <f t="shared" si="6"/>
        <v>X</v>
      </c>
      <c r="W23" s="48" t="s">
        <v>255</v>
      </c>
      <c r="X23" s="53" t="s">
        <v>0</v>
      </c>
      <c r="Y23" s="48" t="s">
        <v>217</v>
      </c>
      <c r="Z23" s="50"/>
      <c r="AA23" s="53" t="str">
        <f>IF(AA35="X","X","")</f>
        <v>X</v>
      </c>
      <c r="AB23" s="48" t="s">
        <v>289</v>
      </c>
      <c r="AC23" s="82">
        <v>275</v>
      </c>
      <c r="AD23" s="42">
        <v>280</v>
      </c>
      <c r="AE23" s="55" t="str">
        <f t="shared" si="7"/>
        <v>X</v>
      </c>
      <c r="AF23" s="48" t="s">
        <v>333</v>
      </c>
      <c r="AG23" s="50" t="str">
        <f t="shared" si="8"/>
        <v>X</v>
      </c>
      <c r="AH23" s="48" t="s">
        <v>365</v>
      </c>
      <c r="AI23" s="86">
        <v>125</v>
      </c>
      <c r="AJ23" s="60">
        <v>125</v>
      </c>
      <c r="AK23" s="55" t="str">
        <f t="shared" si="9"/>
        <v>X</v>
      </c>
      <c r="AL23" s="65" t="s">
        <v>400</v>
      </c>
      <c r="AM23" s="82">
        <v>120</v>
      </c>
      <c r="AN23" s="42">
        <v>120</v>
      </c>
      <c r="AO23" s="55" t="str">
        <f t="shared" si="10"/>
        <v>X</v>
      </c>
      <c r="AP23" s="48" t="s">
        <v>434</v>
      </c>
      <c r="AQ23" s="86">
        <v>7</v>
      </c>
      <c r="AR23" s="158" t="s">
        <v>0</v>
      </c>
      <c r="AS23" s="78">
        <v>8</v>
      </c>
      <c r="AT23" s="158" t="s">
        <v>0</v>
      </c>
      <c r="AU23" s="158" t="str">
        <f t="shared" si="11"/>
        <v>X</v>
      </c>
      <c r="AV23" s="65" t="s">
        <v>482</v>
      </c>
      <c r="AW23" s="50" t="str">
        <f t="shared" si="12"/>
        <v>X</v>
      </c>
      <c r="AX23" s="65" t="s">
        <v>526</v>
      </c>
    </row>
    <row r="24" spans="1:50" ht="15.75" x14ac:dyDescent="0.25">
      <c r="A24" s="165"/>
      <c r="B24" s="40" t="s">
        <v>64</v>
      </c>
      <c r="C24" s="44" t="s">
        <v>0</v>
      </c>
      <c r="D24" s="45" t="s">
        <v>0</v>
      </c>
      <c r="E24" s="42" t="s">
        <v>157</v>
      </c>
      <c r="F24" s="2" t="str">
        <f t="shared" si="0"/>
        <v>X</v>
      </c>
      <c r="G24" s="34" t="s">
        <v>62</v>
      </c>
      <c r="H24" s="8" t="s">
        <v>63</v>
      </c>
      <c r="I24" s="1" t="s">
        <v>0</v>
      </c>
      <c r="J24" s="35" t="s">
        <v>0</v>
      </c>
      <c r="K24" s="35" t="str">
        <f t="shared" si="1"/>
        <v>X</v>
      </c>
      <c r="L24" s="35" t="s">
        <v>0</v>
      </c>
      <c r="M24" s="35" t="str">
        <f t="shared" si="2"/>
        <v>X</v>
      </c>
      <c r="N24" s="35" t="s">
        <v>0</v>
      </c>
      <c r="O24" s="35" t="str">
        <f t="shared" si="3"/>
        <v>X</v>
      </c>
      <c r="P24" s="35">
        <v>0</v>
      </c>
      <c r="Q24" s="2" t="str">
        <f t="shared" si="4"/>
        <v/>
      </c>
      <c r="R24" s="50">
        <v>135</v>
      </c>
      <c r="S24" s="53">
        <v>9</v>
      </c>
      <c r="T24" s="55">
        <f t="shared" si="5"/>
        <v>6.6666666666666666E-2</v>
      </c>
      <c r="U24" s="48" t="s">
        <v>180</v>
      </c>
      <c r="V24" s="50">
        <f t="shared" si="6"/>
        <v>1</v>
      </c>
      <c r="W24" s="48" t="s">
        <v>256</v>
      </c>
      <c r="X24" s="53"/>
      <c r="Y24" s="48" t="s">
        <v>218</v>
      </c>
      <c r="Z24" s="50"/>
      <c r="AA24" s="53" t="str">
        <f>IF(AA37="X","X","")</f>
        <v/>
      </c>
      <c r="AB24" s="48" t="s">
        <v>292</v>
      </c>
      <c r="AC24" s="82">
        <v>320</v>
      </c>
      <c r="AD24" s="42">
        <v>320</v>
      </c>
      <c r="AE24" s="55" t="str">
        <f t="shared" si="7"/>
        <v>X</v>
      </c>
      <c r="AF24" s="48" t="s">
        <v>334</v>
      </c>
      <c r="AG24" s="50">
        <f t="shared" si="8"/>
        <v>1</v>
      </c>
      <c r="AH24" s="48" t="s">
        <v>366</v>
      </c>
      <c r="AI24" s="86">
        <v>100</v>
      </c>
      <c r="AJ24" s="60">
        <v>45</v>
      </c>
      <c r="AK24" s="55">
        <f t="shared" si="9"/>
        <v>0.45</v>
      </c>
      <c r="AL24" s="65" t="s">
        <v>401</v>
      </c>
      <c r="AM24" s="82">
        <v>160</v>
      </c>
      <c r="AN24" s="42">
        <v>20</v>
      </c>
      <c r="AO24" s="55">
        <f t="shared" si="10"/>
        <v>0.125</v>
      </c>
      <c r="AP24" s="48" t="s">
        <v>433</v>
      </c>
      <c r="AQ24" s="86">
        <v>9</v>
      </c>
      <c r="AR24" s="158" t="s">
        <v>0</v>
      </c>
      <c r="AS24" s="78">
        <v>7</v>
      </c>
      <c r="AT24" s="158">
        <v>3</v>
      </c>
      <c r="AU24" s="158">
        <f t="shared" si="11"/>
        <v>1</v>
      </c>
      <c r="AV24" s="65" t="s">
        <v>483</v>
      </c>
      <c r="AW24" s="50">
        <f t="shared" si="12"/>
        <v>0</v>
      </c>
      <c r="AX24" s="65" t="s">
        <v>527</v>
      </c>
    </row>
    <row r="25" spans="1:50" ht="15.75" x14ac:dyDescent="0.25">
      <c r="A25" s="165"/>
      <c r="B25" s="40" t="s">
        <v>67</v>
      </c>
      <c r="C25" s="44" t="s">
        <v>0</v>
      </c>
      <c r="D25" s="45" t="s">
        <v>0</v>
      </c>
      <c r="E25" s="42" t="s">
        <v>123</v>
      </c>
      <c r="F25" s="2" t="str">
        <f t="shared" si="0"/>
        <v>X</v>
      </c>
      <c r="G25" s="34" t="s">
        <v>65</v>
      </c>
      <c r="H25" s="8" t="s">
        <v>66</v>
      </c>
      <c r="I25" s="1" t="s">
        <v>0</v>
      </c>
      <c r="J25" s="35" t="s">
        <v>0</v>
      </c>
      <c r="K25" s="35" t="str">
        <f t="shared" si="1"/>
        <v>X</v>
      </c>
      <c r="L25" s="35">
        <v>10</v>
      </c>
      <c r="M25" s="35" t="str">
        <f t="shared" si="2"/>
        <v/>
      </c>
      <c r="N25" s="35">
        <v>40</v>
      </c>
      <c r="O25" s="35" t="str">
        <f t="shared" si="3"/>
        <v/>
      </c>
      <c r="P25" s="35">
        <v>40</v>
      </c>
      <c r="Q25" s="2" t="str">
        <f t="shared" si="4"/>
        <v/>
      </c>
      <c r="R25" s="50">
        <v>35</v>
      </c>
      <c r="S25" s="53">
        <v>35</v>
      </c>
      <c r="T25" s="55" t="str">
        <f t="shared" si="5"/>
        <v>X</v>
      </c>
      <c r="U25" s="48" t="s">
        <v>181</v>
      </c>
      <c r="V25" s="50">
        <f t="shared" si="6"/>
        <v>2</v>
      </c>
      <c r="W25" s="48" t="s">
        <v>257</v>
      </c>
      <c r="X25" s="53" t="s">
        <v>0</v>
      </c>
      <c r="Y25" s="48" t="s">
        <v>219</v>
      </c>
      <c r="Z25" s="50"/>
      <c r="AA25" s="53" t="str">
        <f>IF(AA39="X","X","")</f>
        <v>X</v>
      </c>
      <c r="AB25" s="48" t="s">
        <v>297</v>
      </c>
      <c r="AC25" s="82">
        <v>125</v>
      </c>
      <c r="AD25" s="42">
        <v>80</v>
      </c>
      <c r="AE25" s="55">
        <f t="shared" si="7"/>
        <v>0.64</v>
      </c>
      <c r="AF25" s="48" t="s">
        <v>335</v>
      </c>
      <c r="AG25" s="50">
        <f t="shared" si="8"/>
        <v>3</v>
      </c>
      <c r="AH25" s="48" t="s">
        <v>367</v>
      </c>
      <c r="AI25" s="86">
        <v>120</v>
      </c>
      <c r="AJ25" s="60">
        <v>75</v>
      </c>
      <c r="AK25" s="55">
        <f t="shared" si="9"/>
        <v>0.625</v>
      </c>
      <c r="AL25" s="65" t="s">
        <v>402</v>
      </c>
      <c r="AM25" s="82">
        <v>90</v>
      </c>
      <c r="AN25" s="42">
        <v>70</v>
      </c>
      <c r="AO25" s="55">
        <f t="shared" si="10"/>
        <v>0.77777777777777779</v>
      </c>
      <c r="AP25" s="48" t="s">
        <v>432</v>
      </c>
      <c r="AQ25" s="86">
        <v>9</v>
      </c>
      <c r="AR25" s="158" t="s">
        <v>0</v>
      </c>
      <c r="AS25" s="78">
        <v>8</v>
      </c>
      <c r="AT25" s="158">
        <v>1</v>
      </c>
      <c r="AU25" s="158">
        <f t="shared" si="11"/>
        <v>1</v>
      </c>
      <c r="AV25" s="65" t="s">
        <v>484</v>
      </c>
      <c r="AW25" s="50">
        <f t="shared" si="12"/>
        <v>0</v>
      </c>
      <c r="AX25" s="65" t="s">
        <v>528</v>
      </c>
    </row>
    <row r="26" spans="1:50" ht="15.75" x14ac:dyDescent="0.25">
      <c r="A26" s="165"/>
      <c r="B26" s="40" t="s">
        <v>70</v>
      </c>
      <c r="C26" s="44" t="s">
        <v>0</v>
      </c>
      <c r="D26" s="45" t="s">
        <v>0</v>
      </c>
      <c r="E26" s="42" t="s">
        <v>124</v>
      </c>
      <c r="F26" s="2" t="str">
        <f t="shared" si="0"/>
        <v>X</v>
      </c>
      <c r="G26" s="34" t="s">
        <v>68</v>
      </c>
      <c r="H26" s="8" t="s">
        <v>69</v>
      </c>
      <c r="I26" s="1" t="s">
        <v>0</v>
      </c>
      <c r="J26" s="35" t="s">
        <v>0</v>
      </c>
      <c r="K26" s="35" t="str">
        <f t="shared" si="1"/>
        <v>X</v>
      </c>
      <c r="L26" s="35">
        <v>0</v>
      </c>
      <c r="M26" s="35" t="str">
        <f t="shared" si="2"/>
        <v/>
      </c>
      <c r="N26" s="35">
        <v>20</v>
      </c>
      <c r="O26" s="35" t="str">
        <f t="shared" si="3"/>
        <v/>
      </c>
      <c r="P26" s="35">
        <v>0</v>
      </c>
      <c r="Q26" s="2" t="str">
        <f t="shared" si="4"/>
        <v/>
      </c>
      <c r="R26" s="50">
        <v>70</v>
      </c>
      <c r="S26" s="53">
        <v>70</v>
      </c>
      <c r="T26" s="55" t="str">
        <f t="shared" si="5"/>
        <v>X</v>
      </c>
      <c r="U26" s="48" t="s">
        <v>182</v>
      </c>
      <c r="V26" s="50">
        <f t="shared" si="6"/>
        <v>2</v>
      </c>
      <c r="W26" s="48" t="s">
        <v>258</v>
      </c>
      <c r="X26" s="53" t="s">
        <v>0</v>
      </c>
      <c r="Y26" s="48" t="s">
        <v>220</v>
      </c>
      <c r="Z26" s="50"/>
      <c r="AA26" s="53" t="str">
        <f>IF(AA39="X","X","")</f>
        <v>X</v>
      </c>
      <c r="AB26" s="48" t="s">
        <v>298</v>
      </c>
      <c r="AC26" s="82">
        <v>285</v>
      </c>
      <c r="AD26" s="42">
        <v>200</v>
      </c>
      <c r="AE26" s="55">
        <f t="shared" si="7"/>
        <v>0.70175438596491224</v>
      </c>
      <c r="AF26" s="48" t="s">
        <v>336</v>
      </c>
      <c r="AG26" s="50">
        <f t="shared" si="8"/>
        <v>3</v>
      </c>
      <c r="AH26" s="48" t="s">
        <v>368</v>
      </c>
      <c r="AI26" s="86">
        <v>160</v>
      </c>
      <c r="AJ26" s="60">
        <v>90</v>
      </c>
      <c r="AK26" s="55">
        <f t="shared" si="9"/>
        <v>0.5625</v>
      </c>
      <c r="AL26" s="65" t="s">
        <v>403</v>
      </c>
      <c r="AM26" s="82">
        <v>100</v>
      </c>
      <c r="AN26" s="42">
        <v>90</v>
      </c>
      <c r="AO26" s="55">
        <f t="shared" si="10"/>
        <v>0.9</v>
      </c>
      <c r="AP26" s="48" t="s">
        <v>431</v>
      </c>
      <c r="AQ26" s="86">
        <v>7</v>
      </c>
      <c r="AR26" s="158" t="s">
        <v>0</v>
      </c>
      <c r="AS26" s="78">
        <v>8</v>
      </c>
      <c r="AT26" s="158">
        <v>2</v>
      </c>
      <c r="AU26" s="158">
        <f t="shared" si="11"/>
        <v>1</v>
      </c>
      <c r="AV26" s="65" t="s">
        <v>485</v>
      </c>
      <c r="AW26" s="50">
        <f t="shared" si="12"/>
        <v>0</v>
      </c>
      <c r="AX26" s="65" t="s">
        <v>529</v>
      </c>
    </row>
    <row r="27" spans="1:50" ht="15.75" x14ac:dyDescent="0.25">
      <c r="A27" s="165"/>
      <c r="B27" s="40" t="s">
        <v>71</v>
      </c>
      <c r="C27" s="44" t="s">
        <v>0</v>
      </c>
      <c r="D27" s="45" t="s">
        <v>0</v>
      </c>
      <c r="E27" s="42" t="s">
        <v>125</v>
      </c>
      <c r="F27" s="2" t="str">
        <f t="shared" si="0"/>
        <v>X</v>
      </c>
      <c r="G27" s="34" t="s">
        <v>7</v>
      </c>
      <c r="H27" s="8" t="s">
        <v>72</v>
      </c>
      <c r="I27" s="1" t="s">
        <v>0</v>
      </c>
      <c r="J27" s="35" t="s">
        <v>0</v>
      </c>
      <c r="K27" s="35" t="str">
        <f t="shared" si="1"/>
        <v>X</v>
      </c>
      <c r="L27" s="35" t="s">
        <v>0</v>
      </c>
      <c r="M27" s="35" t="str">
        <f t="shared" si="2"/>
        <v>X</v>
      </c>
      <c r="N27" s="35" t="s">
        <v>0</v>
      </c>
      <c r="O27" s="35" t="str">
        <f t="shared" si="3"/>
        <v>X</v>
      </c>
      <c r="P27" s="35">
        <v>0</v>
      </c>
      <c r="Q27" s="2" t="str">
        <f t="shared" si="4"/>
        <v/>
      </c>
      <c r="R27" s="50">
        <v>20</v>
      </c>
      <c r="S27" s="53">
        <v>20</v>
      </c>
      <c r="T27" s="55" t="str">
        <f t="shared" si="5"/>
        <v>X</v>
      </c>
      <c r="U27" s="48" t="s">
        <v>183</v>
      </c>
      <c r="V27" s="50">
        <f t="shared" si="6"/>
        <v>2</v>
      </c>
      <c r="W27" s="48" t="s">
        <v>259</v>
      </c>
      <c r="X27" s="53" t="s">
        <v>0</v>
      </c>
      <c r="Y27" s="48" t="s">
        <v>221</v>
      </c>
      <c r="Z27" s="50"/>
      <c r="AA27" s="53" t="str">
        <f>IF(AA38="X","X","")</f>
        <v>X</v>
      </c>
      <c r="AB27" s="48" t="s">
        <v>284</v>
      </c>
      <c r="AC27" s="82">
        <v>70</v>
      </c>
      <c r="AD27" s="42">
        <v>50</v>
      </c>
      <c r="AE27" s="55">
        <f t="shared" si="7"/>
        <v>0.7142857142857143</v>
      </c>
      <c r="AF27" s="48" t="s">
        <v>337</v>
      </c>
      <c r="AG27" s="50">
        <f t="shared" si="8"/>
        <v>3</v>
      </c>
      <c r="AH27" s="48" t="s">
        <v>369</v>
      </c>
      <c r="AI27" s="86">
        <v>110</v>
      </c>
      <c r="AJ27" s="60">
        <v>110</v>
      </c>
      <c r="AK27" s="55" t="str">
        <f t="shared" si="9"/>
        <v>X</v>
      </c>
      <c r="AL27" s="65" t="s">
        <v>404</v>
      </c>
      <c r="AM27" s="82">
        <v>57</v>
      </c>
      <c r="AN27" s="42">
        <v>47</v>
      </c>
      <c r="AO27" s="55">
        <f t="shared" si="10"/>
        <v>0.82456140350877194</v>
      </c>
      <c r="AP27" s="48" t="s">
        <v>429</v>
      </c>
      <c r="AQ27" s="86">
        <v>9</v>
      </c>
      <c r="AR27" s="158">
        <v>8</v>
      </c>
      <c r="AS27" s="78">
        <v>8</v>
      </c>
      <c r="AT27" s="158">
        <v>2</v>
      </c>
      <c r="AU27" s="158">
        <f t="shared" si="11"/>
        <v>0</v>
      </c>
      <c r="AV27" s="65" t="s">
        <v>486</v>
      </c>
      <c r="AW27" s="50">
        <f t="shared" si="12"/>
        <v>1</v>
      </c>
      <c r="AX27" s="65" t="s">
        <v>530</v>
      </c>
    </row>
    <row r="28" spans="1:50" ht="15.75" x14ac:dyDescent="0.25">
      <c r="A28" s="165"/>
      <c r="B28" s="40" t="s">
        <v>75</v>
      </c>
      <c r="C28" s="44" t="s">
        <v>0</v>
      </c>
      <c r="D28" s="45" t="s">
        <v>0</v>
      </c>
      <c r="E28" s="42" t="s">
        <v>126</v>
      </c>
      <c r="F28" s="2" t="str">
        <f t="shared" si="0"/>
        <v>X</v>
      </c>
      <c r="G28" s="34" t="s">
        <v>73</v>
      </c>
      <c r="H28" s="8" t="s">
        <v>74</v>
      </c>
      <c r="I28" s="1" t="s">
        <v>0</v>
      </c>
      <c r="J28" s="35" t="s">
        <v>0</v>
      </c>
      <c r="K28" s="35" t="str">
        <f t="shared" si="1"/>
        <v>X</v>
      </c>
      <c r="L28" s="35" t="s">
        <v>0</v>
      </c>
      <c r="M28" s="35" t="str">
        <f t="shared" si="2"/>
        <v>X</v>
      </c>
      <c r="N28" s="35" t="s">
        <v>456</v>
      </c>
      <c r="O28" s="35" t="str">
        <f t="shared" si="3"/>
        <v>X</v>
      </c>
      <c r="P28" s="35" t="s">
        <v>0</v>
      </c>
      <c r="Q28" s="2" t="str">
        <f t="shared" si="4"/>
        <v>X</v>
      </c>
      <c r="R28" s="44">
        <v>89</v>
      </c>
      <c r="S28" s="53">
        <v>90</v>
      </c>
      <c r="T28" s="55" t="str">
        <f t="shared" si="5"/>
        <v>X</v>
      </c>
      <c r="U28" s="48" t="s">
        <v>184</v>
      </c>
      <c r="V28" s="50" t="str">
        <f t="shared" si="6"/>
        <v>X</v>
      </c>
      <c r="W28" s="48" t="s">
        <v>260</v>
      </c>
      <c r="X28" s="53" t="s">
        <v>0</v>
      </c>
      <c r="Y28" s="48" t="s">
        <v>222</v>
      </c>
      <c r="Z28" s="50"/>
      <c r="AA28" s="53" t="str">
        <f>IF(AA37="X","X","")</f>
        <v/>
      </c>
      <c r="AB28" s="48" t="s">
        <v>293</v>
      </c>
      <c r="AC28" s="82">
        <v>275</v>
      </c>
      <c r="AD28" s="42">
        <v>275</v>
      </c>
      <c r="AE28" s="55" t="str">
        <f t="shared" si="7"/>
        <v>X</v>
      </c>
      <c r="AF28" s="48" t="s">
        <v>338</v>
      </c>
      <c r="AG28" s="50">
        <f t="shared" si="8"/>
        <v>3</v>
      </c>
      <c r="AH28" s="48" t="s">
        <v>370</v>
      </c>
      <c r="AI28" s="86">
        <v>70</v>
      </c>
      <c r="AJ28" s="60">
        <v>80</v>
      </c>
      <c r="AK28" s="55" t="str">
        <f t="shared" si="9"/>
        <v>X</v>
      </c>
      <c r="AL28" s="65" t="s">
        <v>405</v>
      </c>
      <c r="AM28" s="82">
        <v>200</v>
      </c>
      <c r="AN28" s="42">
        <v>160</v>
      </c>
      <c r="AO28" s="55">
        <f t="shared" si="10"/>
        <v>0.8</v>
      </c>
      <c r="AP28" s="48" t="s">
        <v>430</v>
      </c>
      <c r="AQ28" s="86">
        <v>9</v>
      </c>
      <c r="AR28" s="158">
        <v>7</v>
      </c>
      <c r="AS28" s="78">
        <v>8</v>
      </c>
      <c r="AT28" s="158">
        <v>3</v>
      </c>
      <c r="AU28" s="158">
        <f t="shared" si="11"/>
        <v>0</v>
      </c>
      <c r="AV28" s="65" t="s">
        <v>166</v>
      </c>
      <c r="AW28" s="50">
        <f t="shared" si="12"/>
        <v>2</v>
      </c>
      <c r="AX28" s="65" t="s">
        <v>531</v>
      </c>
    </row>
    <row r="29" spans="1:50" ht="15.75" x14ac:dyDescent="0.25">
      <c r="A29" s="165"/>
      <c r="B29" s="40" t="s">
        <v>78</v>
      </c>
      <c r="C29" s="44" t="s">
        <v>0</v>
      </c>
      <c r="D29" s="45" t="s">
        <v>0</v>
      </c>
      <c r="E29" s="42" t="s">
        <v>127</v>
      </c>
      <c r="F29" s="2" t="str">
        <f t="shared" si="0"/>
        <v>X</v>
      </c>
      <c r="G29" s="34" t="s">
        <v>76</v>
      </c>
      <c r="H29" s="8" t="s">
        <v>77</v>
      </c>
      <c r="I29" s="1" t="s">
        <v>0</v>
      </c>
      <c r="J29" s="35" t="s">
        <v>0</v>
      </c>
      <c r="K29" s="35" t="str">
        <f t="shared" si="1"/>
        <v>X</v>
      </c>
      <c r="L29" s="35" t="s">
        <v>0</v>
      </c>
      <c r="M29" s="35" t="str">
        <f t="shared" si="2"/>
        <v>X</v>
      </c>
      <c r="N29" s="35" t="s">
        <v>0</v>
      </c>
      <c r="O29" s="35" t="str">
        <f t="shared" si="3"/>
        <v>X</v>
      </c>
      <c r="P29" s="35" t="s">
        <v>0</v>
      </c>
      <c r="Q29" s="2" t="str">
        <f t="shared" si="4"/>
        <v>X</v>
      </c>
      <c r="R29" s="50">
        <v>25</v>
      </c>
      <c r="S29" s="53">
        <v>31</v>
      </c>
      <c r="T29" s="55" t="str">
        <f t="shared" si="5"/>
        <v>X</v>
      </c>
      <c r="U29" s="48" t="s">
        <v>185</v>
      </c>
      <c r="V29" s="50" t="str">
        <f t="shared" si="6"/>
        <v>X</v>
      </c>
      <c r="W29" s="48" t="s">
        <v>261</v>
      </c>
      <c r="X29" s="53" t="s">
        <v>0</v>
      </c>
      <c r="Y29" s="48" t="s">
        <v>223</v>
      </c>
      <c r="Z29" s="50"/>
      <c r="AA29" s="53" t="str">
        <f>IF(AA34="X","X","")</f>
        <v>X</v>
      </c>
      <c r="AB29" s="48" t="s">
        <v>274</v>
      </c>
      <c r="AC29" s="82">
        <v>100</v>
      </c>
      <c r="AD29" s="42">
        <v>90</v>
      </c>
      <c r="AE29" s="55">
        <f t="shared" si="7"/>
        <v>0.9</v>
      </c>
      <c r="AF29" s="48" t="s">
        <v>339</v>
      </c>
      <c r="AG29" s="50">
        <f t="shared" si="8"/>
        <v>3</v>
      </c>
      <c r="AH29" s="48" t="s">
        <v>371</v>
      </c>
      <c r="AI29" s="86">
        <v>140</v>
      </c>
      <c r="AJ29" s="60">
        <v>110</v>
      </c>
      <c r="AK29" s="55">
        <f t="shared" si="9"/>
        <v>0.7857142857142857</v>
      </c>
      <c r="AL29" s="65" t="s">
        <v>406</v>
      </c>
      <c r="AM29" s="82">
        <v>51</v>
      </c>
      <c r="AN29" s="42">
        <v>51</v>
      </c>
      <c r="AO29" s="55" t="str">
        <f t="shared" si="10"/>
        <v>X</v>
      </c>
      <c r="AP29" s="48" t="s">
        <v>428</v>
      </c>
      <c r="AQ29" s="86">
        <v>9</v>
      </c>
      <c r="AR29" s="158">
        <v>6</v>
      </c>
      <c r="AS29" s="78">
        <v>8</v>
      </c>
      <c r="AT29" s="158">
        <v>1</v>
      </c>
      <c r="AU29" s="158">
        <f t="shared" si="11"/>
        <v>0</v>
      </c>
      <c r="AV29" s="65" t="s">
        <v>487</v>
      </c>
      <c r="AW29" s="50">
        <f t="shared" si="12"/>
        <v>2</v>
      </c>
      <c r="AX29" s="65" t="s">
        <v>532</v>
      </c>
    </row>
    <row r="30" spans="1:50" ht="15.75" x14ac:dyDescent="0.25">
      <c r="A30" s="165"/>
      <c r="B30" s="40" t="s">
        <v>81</v>
      </c>
      <c r="C30" s="44" t="s">
        <v>0</v>
      </c>
      <c r="D30" s="45" t="s">
        <v>0</v>
      </c>
      <c r="E30" s="42" t="s">
        <v>128</v>
      </c>
      <c r="F30" s="2" t="str">
        <f t="shared" si="0"/>
        <v>X</v>
      </c>
      <c r="G30" s="34" t="s">
        <v>79</v>
      </c>
      <c r="H30" s="8" t="s">
        <v>80</v>
      </c>
      <c r="I30" s="1" t="s">
        <v>0</v>
      </c>
      <c r="J30" s="35" t="s">
        <v>0</v>
      </c>
      <c r="K30" s="35" t="str">
        <f t="shared" si="1"/>
        <v>X</v>
      </c>
      <c r="L30" s="35" t="s">
        <v>0</v>
      </c>
      <c r="M30" s="35" t="str">
        <f t="shared" si="2"/>
        <v>X</v>
      </c>
      <c r="N30" s="35" t="s">
        <v>0</v>
      </c>
      <c r="O30" s="35" t="str">
        <f t="shared" si="3"/>
        <v>X</v>
      </c>
      <c r="P30" s="35" t="s">
        <v>0</v>
      </c>
      <c r="Q30" s="2" t="str">
        <f t="shared" si="4"/>
        <v>X</v>
      </c>
      <c r="R30" s="50">
        <v>30</v>
      </c>
      <c r="S30" s="53">
        <v>30</v>
      </c>
      <c r="T30" s="55" t="str">
        <f t="shared" si="5"/>
        <v>X</v>
      </c>
      <c r="U30" s="48" t="s">
        <v>186</v>
      </c>
      <c r="V30" s="50" t="str">
        <f t="shared" si="6"/>
        <v>X</v>
      </c>
      <c r="W30" s="48" t="s">
        <v>262</v>
      </c>
      <c r="X30" s="53" t="s">
        <v>0</v>
      </c>
      <c r="Y30" s="48" t="s">
        <v>224</v>
      </c>
      <c r="Z30" s="50"/>
      <c r="AA30" s="53" t="str">
        <f>IF(AA38="X","X","")</f>
        <v>X</v>
      </c>
      <c r="AB30" s="48" t="s">
        <v>285</v>
      </c>
      <c r="AC30" s="82">
        <v>120</v>
      </c>
      <c r="AD30" s="42">
        <v>120</v>
      </c>
      <c r="AE30" s="55" t="str">
        <f t="shared" si="7"/>
        <v>X</v>
      </c>
      <c r="AF30" s="48" t="s">
        <v>340</v>
      </c>
      <c r="AG30" s="50" t="str">
        <f t="shared" si="8"/>
        <v>X</v>
      </c>
      <c r="AH30" s="48" t="s">
        <v>372</v>
      </c>
      <c r="AI30" s="86">
        <v>120</v>
      </c>
      <c r="AJ30" s="60">
        <v>85</v>
      </c>
      <c r="AK30" s="55">
        <f t="shared" si="9"/>
        <v>0.70833333333333337</v>
      </c>
      <c r="AL30" s="65" t="s">
        <v>407</v>
      </c>
      <c r="AM30" s="82">
        <v>110</v>
      </c>
      <c r="AN30" s="42">
        <v>10</v>
      </c>
      <c r="AO30" s="55">
        <f t="shared" si="10"/>
        <v>9.0909090909090912E-2</v>
      </c>
      <c r="AP30" s="48" t="s">
        <v>427</v>
      </c>
      <c r="AQ30" s="86">
        <v>9</v>
      </c>
      <c r="AR30" s="158" t="s">
        <v>0</v>
      </c>
      <c r="AS30" s="78">
        <v>8</v>
      </c>
      <c r="AT30" s="158">
        <v>6</v>
      </c>
      <c r="AU30" s="158">
        <f t="shared" si="11"/>
        <v>1</v>
      </c>
      <c r="AV30" s="65" t="s">
        <v>488</v>
      </c>
      <c r="AW30" s="50">
        <f t="shared" si="12"/>
        <v>2</v>
      </c>
      <c r="AX30" s="65" t="s">
        <v>533</v>
      </c>
    </row>
    <row r="31" spans="1:50" ht="15.75" x14ac:dyDescent="0.25">
      <c r="A31" s="165"/>
      <c r="B31" s="40" t="s">
        <v>84</v>
      </c>
      <c r="C31" s="44" t="s">
        <v>0</v>
      </c>
      <c r="D31" s="45" t="s">
        <v>0</v>
      </c>
      <c r="E31" s="42" t="s">
        <v>129</v>
      </c>
      <c r="F31" s="2" t="str">
        <f t="shared" si="0"/>
        <v>X</v>
      </c>
      <c r="G31" s="34" t="s">
        <v>82</v>
      </c>
      <c r="H31" s="8" t="s">
        <v>83</v>
      </c>
      <c r="I31" s="1" t="s">
        <v>0</v>
      </c>
      <c r="J31" s="35" t="s">
        <v>0</v>
      </c>
      <c r="K31" s="35" t="str">
        <f t="shared" si="1"/>
        <v>X</v>
      </c>
      <c r="L31" s="35" t="s">
        <v>0</v>
      </c>
      <c r="M31" s="35" t="str">
        <f t="shared" si="2"/>
        <v>X</v>
      </c>
      <c r="N31" s="35" t="s">
        <v>0</v>
      </c>
      <c r="O31" s="35" t="str">
        <f t="shared" si="3"/>
        <v>X</v>
      </c>
      <c r="P31" s="35" t="s">
        <v>0</v>
      </c>
      <c r="Q31" s="2" t="str">
        <f t="shared" si="4"/>
        <v>X</v>
      </c>
      <c r="R31" s="50">
        <v>45</v>
      </c>
      <c r="S31" s="53"/>
      <c r="T31" s="55">
        <f t="shared" si="5"/>
        <v>0</v>
      </c>
      <c r="U31" s="48" t="s">
        <v>187</v>
      </c>
      <c r="V31" s="50">
        <f t="shared" si="6"/>
        <v>2</v>
      </c>
      <c r="W31" s="48" t="s">
        <v>263</v>
      </c>
      <c r="X31" s="53">
        <v>1</v>
      </c>
      <c r="Y31" s="48" t="s">
        <v>225</v>
      </c>
      <c r="Z31" s="50"/>
      <c r="AA31" s="53" t="str">
        <f>IF(AA34="X","X","")</f>
        <v>X</v>
      </c>
      <c r="AB31" s="48" t="s">
        <v>275</v>
      </c>
      <c r="AC31" s="82">
        <v>125</v>
      </c>
      <c r="AD31" s="42">
        <v>10</v>
      </c>
      <c r="AE31" s="55">
        <f t="shared" si="7"/>
        <v>0.08</v>
      </c>
      <c r="AF31" s="48" t="s">
        <v>341</v>
      </c>
      <c r="AG31" s="50">
        <f t="shared" si="8"/>
        <v>1</v>
      </c>
      <c r="AH31" s="48" t="s">
        <v>373</v>
      </c>
      <c r="AI31" s="86">
        <v>135</v>
      </c>
      <c r="AJ31" s="60">
        <v>10</v>
      </c>
      <c r="AK31" s="55">
        <f t="shared" si="9"/>
        <v>7.407407407407407E-2</v>
      </c>
      <c r="AL31" s="65" t="s">
        <v>408</v>
      </c>
      <c r="AM31" s="82">
        <v>150</v>
      </c>
      <c r="AN31" s="42">
        <v>90</v>
      </c>
      <c r="AO31" s="55">
        <f t="shared" si="10"/>
        <v>0.6</v>
      </c>
      <c r="AP31" s="48" t="s">
        <v>426</v>
      </c>
      <c r="AQ31" s="86">
        <v>9</v>
      </c>
      <c r="AR31" s="158" t="s">
        <v>0</v>
      </c>
      <c r="AS31" s="78">
        <v>8</v>
      </c>
      <c r="AT31" s="158" t="s">
        <v>0</v>
      </c>
      <c r="AU31" s="158" t="str">
        <f t="shared" si="11"/>
        <v>X</v>
      </c>
      <c r="AV31" s="65" t="s">
        <v>489</v>
      </c>
      <c r="AW31" s="50">
        <f t="shared" si="12"/>
        <v>1</v>
      </c>
      <c r="AX31" s="65" t="s">
        <v>534</v>
      </c>
    </row>
    <row r="32" spans="1:50" ht="16.5" thickBot="1" x14ac:dyDescent="0.3">
      <c r="A32" s="165"/>
      <c r="B32" s="41" t="s">
        <v>86</v>
      </c>
      <c r="C32" s="46" t="s">
        <v>0</v>
      </c>
      <c r="D32" s="37" t="s">
        <v>0</v>
      </c>
      <c r="E32" s="19" t="s">
        <v>130</v>
      </c>
      <c r="F32" s="5" t="str">
        <f t="shared" si="0"/>
        <v>X</v>
      </c>
      <c r="G32" s="9" t="s">
        <v>37</v>
      </c>
      <c r="H32" s="10" t="s">
        <v>85</v>
      </c>
      <c r="I32" s="3" t="s">
        <v>0</v>
      </c>
      <c r="J32" s="4" t="s">
        <v>0</v>
      </c>
      <c r="K32" s="4" t="str">
        <f t="shared" si="1"/>
        <v>X</v>
      </c>
      <c r="L32" s="4" t="s">
        <v>0</v>
      </c>
      <c r="M32" s="4" t="str">
        <f t="shared" si="2"/>
        <v>X</v>
      </c>
      <c r="N32" s="4" t="s">
        <v>0</v>
      </c>
      <c r="O32" s="4" t="str">
        <f t="shared" si="3"/>
        <v>X</v>
      </c>
      <c r="P32" s="4" t="s">
        <v>0</v>
      </c>
      <c r="Q32" s="5" t="str">
        <f t="shared" si="4"/>
        <v>X</v>
      </c>
      <c r="R32" s="51">
        <v>19</v>
      </c>
      <c r="S32" s="54">
        <v>19</v>
      </c>
      <c r="T32" s="56" t="str">
        <f t="shared" si="5"/>
        <v>X</v>
      </c>
      <c r="U32" s="49" t="s">
        <v>188</v>
      </c>
      <c r="V32" s="51" t="str">
        <f t="shared" si="6"/>
        <v>X</v>
      </c>
      <c r="W32" s="49" t="s">
        <v>264</v>
      </c>
      <c r="X32" s="54" t="s">
        <v>0</v>
      </c>
      <c r="Y32" s="49" t="s">
        <v>226</v>
      </c>
      <c r="Z32" s="51"/>
      <c r="AA32" s="54" t="str">
        <f>IF(AA35="X","X","")</f>
        <v>X</v>
      </c>
      <c r="AB32" s="49" t="s">
        <v>290</v>
      </c>
      <c r="AC32" s="83">
        <v>75</v>
      </c>
      <c r="AD32" s="19">
        <v>80</v>
      </c>
      <c r="AE32" s="56" t="str">
        <f t="shared" si="7"/>
        <v>X</v>
      </c>
      <c r="AF32" s="49" t="s">
        <v>342</v>
      </c>
      <c r="AG32" s="51" t="str">
        <f t="shared" si="8"/>
        <v>X</v>
      </c>
      <c r="AH32" s="49" t="s">
        <v>374</v>
      </c>
      <c r="AI32" s="87">
        <v>110</v>
      </c>
      <c r="AJ32" s="79">
        <v>110</v>
      </c>
      <c r="AK32" s="56" t="str">
        <f t="shared" si="9"/>
        <v>X</v>
      </c>
      <c r="AL32" s="66" t="s">
        <v>409</v>
      </c>
      <c r="AM32" s="83">
        <v>54</v>
      </c>
      <c r="AN32" s="19">
        <v>54</v>
      </c>
      <c r="AO32" s="56" t="str">
        <f t="shared" si="10"/>
        <v>X</v>
      </c>
      <c r="AP32" s="49" t="s">
        <v>425</v>
      </c>
      <c r="AQ32" s="87">
        <v>8</v>
      </c>
      <c r="AR32" s="159" t="s">
        <v>0</v>
      </c>
      <c r="AS32" s="79">
        <v>8</v>
      </c>
      <c r="AT32" s="159" t="s">
        <v>0</v>
      </c>
      <c r="AU32" s="159" t="str">
        <f t="shared" si="11"/>
        <v>X</v>
      </c>
      <c r="AV32" s="66" t="s">
        <v>490</v>
      </c>
      <c r="AW32" s="51" t="str">
        <f>IF(AND($V32="X",$AO32="X",AG32="X",AK32="X",AU32="X"),"X",(COUNTIF(V32,"X")+COUNTIF(AG32,"X")+COUNTIF(AK32,"X")+COUNTIF(AO32,"X")+COUNTIF(AU32,"X")))</f>
        <v>X</v>
      </c>
      <c r="AX32" s="66" t="s">
        <v>535</v>
      </c>
    </row>
    <row r="33" spans="1:50" ht="24" thickBot="1" x14ac:dyDescent="0.3">
      <c r="A33" s="139"/>
      <c r="B33" s="40"/>
      <c r="C33" s="44"/>
      <c r="D33" s="45"/>
      <c r="E33" s="42"/>
      <c r="F33" s="59"/>
      <c r="G33" s="140"/>
      <c r="H33" s="140"/>
      <c r="I33" s="59"/>
      <c r="J33" s="59"/>
      <c r="K33" s="59"/>
      <c r="L33" s="59"/>
      <c r="M33" s="59"/>
      <c r="N33" s="59"/>
      <c r="O33" s="59"/>
      <c r="P33" s="59"/>
      <c r="Q33" s="59"/>
      <c r="R33" s="53"/>
      <c r="S33" s="53"/>
      <c r="T33" s="55"/>
      <c r="U33" s="42"/>
      <c r="V33" s="53"/>
      <c r="W33" s="42"/>
      <c r="X33" s="53"/>
      <c r="Y33" s="42"/>
      <c r="Z33" s="53"/>
      <c r="AA33" s="53"/>
      <c r="AB33" s="42"/>
      <c r="AC33" s="42"/>
      <c r="AD33" s="42"/>
      <c r="AE33" s="55"/>
      <c r="AF33" s="42"/>
      <c r="AG33" s="53"/>
      <c r="AH33" s="42"/>
      <c r="AI33" s="78"/>
      <c r="AJ33" s="78"/>
      <c r="AK33" s="55"/>
      <c r="AL33" s="78"/>
      <c r="AM33" s="42"/>
      <c r="AN33" s="42"/>
      <c r="AO33" s="55"/>
      <c r="AP33" s="42"/>
      <c r="AQ33" s="78"/>
      <c r="AR33" s="78"/>
      <c r="AS33" s="78"/>
      <c r="AT33" s="78"/>
      <c r="AU33" s="78"/>
      <c r="AV33" s="78"/>
      <c r="AW33" s="53"/>
      <c r="AX33" s="78"/>
    </row>
    <row r="34" spans="1:50" ht="15.75" x14ac:dyDescent="0.25">
      <c r="A34" s="166" t="s">
        <v>306</v>
      </c>
      <c r="B34" s="93" t="s">
        <v>140</v>
      </c>
      <c r="C34" s="94">
        <f>COUNTIF(C5,"X")+COUNTIF(C6,"X")+COUNTIF(C20,"X")+COUNTIF(C29,"X")+COUNTIF(C31,"X")</f>
        <v>5</v>
      </c>
      <c r="D34" s="95" t="str">
        <f>IF(C34=5,"X","")</f>
        <v>X</v>
      </c>
      <c r="E34" s="96" t="s">
        <v>153</v>
      </c>
      <c r="F34" s="97"/>
      <c r="G34" s="97"/>
      <c r="H34" s="97"/>
      <c r="I34" s="97"/>
      <c r="J34" s="97"/>
      <c r="K34" s="97"/>
      <c r="L34" s="97"/>
      <c r="M34" s="97"/>
      <c r="N34" s="97"/>
      <c r="O34" s="97"/>
      <c r="P34" s="97"/>
      <c r="Q34" s="97"/>
      <c r="R34" s="167"/>
      <c r="S34" s="167"/>
      <c r="T34" s="97"/>
      <c r="U34" s="97"/>
      <c r="V34" s="167"/>
      <c r="W34" s="167"/>
      <c r="X34" s="97"/>
      <c r="Y34" s="97"/>
      <c r="Z34" s="111">
        <v>440</v>
      </c>
      <c r="AA34" s="104" t="str">
        <f>IF(Z34&gt;=440,"X",Z34/440)</f>
        <v>X</v>
      </c>
      <c r="AB34" s="97"/>
      <c r="AC34" s="97"/>
      <c r="AD34" s="97"/>
      <c r="AE34" s="97"/>
      <c r="AF34" s="97"/>
      <c r="AG34" s="97"/>
      <c r="AH34" s="97"/>
      <c r="AI34" s="97"/>
      <c r="AJ34" s="97"/>
      <c r="AK34" s="97"/>
      <c r="AL34" s="97"/>
      <c r="AM34" s="97"/>
      <c r="AN34" s="97"/>
      <c r="AO34" s="97"/>
      <c r="AP34" s="97"/>
      <c r="AQ34" s="97"/>
      <c r="AR34" s="97"/>
      <c r="AS34" s="97"/>
      <c r="AT34" s="97"/>
      <c r="AU34" s="97"/>
      <c r="AV34" s="97"/>
      <c r="AW34" s="150">
        <f>IF(AND(AW5="X",AW6="X",AW20="X",AW29="X",AW31="X"),"X",(COUNTIF(AW5,"X")+COUNTIF(AW6,"X")+COUNTIF(AW20,"X")+COUNTIF(AW29,"X")+COUNTIF(AW31,"X")))</f>
        <v>1</v>
      </c>
      <c r="AX34" s="96" t="s">
        <v>501</v>
      </c>
    </row>
    <row r="35" spans="1:50" ht="15.75" x14ac:dyDescent="0.25">
      <c r="A35" s="166"/>
      <c r="B35" s="100" t="s">
        <v>141</v>
      </c>
      <c r="C35" s="101">
        <f>COUNTIF(C4,"X")+COUNTIF(C17,"X")+COUNTIF(C21,"X")+COUNTIF(C23,"X")+COUNTIF(C32,"X")</f>
        <v>5</v>
      </c>
      <c r="D35" s="102" t="str">
        <f t="shared" ref="D35:D39" si="13">IF(C35=5,"X","")</f>
        <v>X</v>
      </c>
      <c r="E35" s="103" t="s">
        <v>151</v>
      </c>
      <c r="F35" s="97"/>
      <c r="G35" s="97"/>
      <c r="H35" s="97"/>
      <c r="I35" s="97"/>
      <c r="J35" s="97"/>
      <c r="K35" s="97"/>
      <c r="L35" s="97"/>
      <c r="M35" s="97"/>
      <c r="N35" s="97"/>
      <c r="O35" s="97"/>
      <c r="P35" s="97"/>
      <c r="Q35" s="97"/>
      <c r="R35" s="167"/>
      <c r="S35" s="167"/>
      <c r="T35" s="97"/>
      <c r="U35" s="97"/>
      <c r="V35" s="167"/>
      <c r="W35" s="167"/>
      <c r="X35" s="97"/>
      <c r="Y35" s="97"/>
      <c r="Z35" s="111">
        <v>295</v>
      </c>
      <c r="AA35" s="104" t="str">
        <f>IF(Z35&gt;=295,"X",Z35/295)</f>
        <v>X</v>
      </c>
      <c r="AB35" s="97"/>
      <c r="AC35" s="97"/>
      <c r="AD35" s="97"/>
      <c r="AE35" s="97"/>
      <c r="AF35" s="97"/>
      <c r="AG35" s="97"/>
      <c r="AH35" s="97"/>
      <c r="AI35" s="97"/>
      <c r="AJ35" s="97"/>
      <c r="AK35" s="97"/>
      <c r="AL35" s="97"/>
      <c r="AM35" s="97"/>
      <c r="AN35" s="97"/>
      <c r="AO35" s="97"/>
      <c r="AP35" s="97"/>
      <c r="AQ35" s="97"/>
      <c r="AR35" s="97"/>
      <c r="AS35" s="97"/>
      <c r="AT35" s="97"/>
      <c r="AU35" s="97"/>
      <c r="AV35" s="97"/>
      <c r="AW35" s="151" t="str">
        <f>IF(AND(AW4="X",AW17="X",AW21="X",AW23="X",AW32="X"),"X",(COUNTIF(AW4,"X")+COUNTIF(AW17,"X")+COUNTIF(AW21,"X")+COUNTIF(AW23,"X")+COUNTIF(AW32,"X")))</f>
        <v>X</v>
      </c>
      <c r="AX35" s="103" t="s">
        <v>521</v>
      </c>
    </row>
    <row r="36" spans="1:50" ht="15.75" x14ac:dyDescent="0.25">
      <c r="A36" s="166"/>
      <c r="B36" s="100" t="s">
        <v>142</v>
      </c>
      <c r="C36" s="101">
        <f>COUNTIF(C7,"X")+COUNTIF(C12,"X")+COUNTIF(C14,"X")+COUNTIF(C19,"X")+COUNTIF(C10,"X")</f>
        <v>5</v>
      </c>
      <c r="D36" s="102" t="str">
        <f t="shared" si="13"/>
        <v>X</v>
      </c>
      <c r="E36" s="103" t="s">
        <v>152</v>
      </c>
      <c r="F36" s="97"/>
      <c r="G36" s="97"/>
      <c r="H36" s="97"/>
      <c r="I36" s="97"/>
      <c r="J36" s="97"/>
      <c r="K36" s="97"/>
      <c r="L36" s="97"/>
      <c r="M36" s="97"/>
      <c r="N36" s="97"/>
      <c r="O36" s="97"/>
      <c r="P36" s="97"/>
      <c r="Q36" s="97"/>
      <c r="R36" s="167"/>
      <c r="S36" s="167"/>
      <c r="T36" s="97"/>
      <c r="U36" s="97"/>
      <c r="V36" s="167"/>
      <c r="W36" s="167"/>
      <c r="X36" s="97"/>
      <c r="Y36" s="97"/>
      <c r="Z36" s="111">
        <v>135</v>
      </c>
      <c r="AA36" s="104">
        <f>IF(Z36&gt;=380,"X",Z36/380)</f>
        <v>0.35526315789473684</v>
      </c>
      <c r="AB36" s="97"/>
      <c r="AC36" s="97"/>
      <c r="AD36" s="97"/>
      <c r="AE36" s="97"/>
      <c r="AF36" s="97"/>
      <c r="AG36" s="97"/>
      <c r="AH36" s="97"/>
      <c r="AI36" s="97"/>
      <c r="AJ36" s="97"/>
      <c r="AK36" s="97"/>
      <c r="AL36" s="97"/>
      <c r="AM36" s="97"/>
      <c r="AN36" s="97"/>
      <c r="AO36" s="97"/>
      <c r="AP36" s="97"/>
      <c r="AQ36" s="97"/>
      <c r="AR36" s="97"/>
      <c r="AS36" s="97"/>
      <c r="AT36" s="97"/>
      <c r="AU36" s="97"/>
      <c r="AV36" s="97"/>
      <c r="AW36" s="151">
        <f>IF(AND(AW7="X",AW12="X",AW14="X",AW19="X",AW10="X"),"X",(COUNTIF(AW7,"X")+COUNTIF(AW12,"X")+COUNTIF(AW14,"X")+COUNTIF(AW19,"X")+COUNTIF(AW10,"X")))</f>
        <v>0</v>
      </c>
      <c r="AX36" s="103" t="s">
        <v>500</v>
      </c>
    </row>
    <row r="37" spans="1:50" ht="15.75" x14ac:dyDescent="0.25">
      <c r="A37" s="166"/>
      <c r="B37" s="100" t="s">
        <v>143</v>
      </c>
      <c r="C37" s="101">
        <f>COUNTIF(C8,"X")+COUNTIF(C9,"X")+COUNTIF(C18,"X")+COUNTIF(C28,"X")+COUNTIF(C24,"X")</f>
        <v>5</v>
      </c>
      <c r="D37" s="102" t="str">
        <f t="shared" si="13"/>
        <v>X</v>
      </c>
      <c r="E37" s="103" t="s">
        <v>149</v>
      </c>
      <c r="F37" s="97"/>
      <c r="G37" s="97"/>
      <c r="H37" s="97"/>
      <c r="I37" s="97"/>
      <c r="J37" s="97"/>
      <c r="K37" s="97"/>
      <c r="L37" s="97"/>
      <c r="M37" s="97"/>
      <c r="N37" s="97"/>
      <c r="O37" s="97"/>
      <c r="P37" s="97"/>
      <c r="Q37" s="97"/>
      <c r="R37" s="97"/>
      <c r="S37" s="97"/>
      <c r="T37" s="97"/>
      <c r="U37" s="97"/>
      <c r="V37" s="97"/>
      <c r="W37" s="97"/>
      <c r="X37" s="97"/>
      <c r="Y37" s="97"/>
      <c r="Z37" s="111">
        <v>290</v>
      </c>
      <c r="AA37" s="104">
        <f>IF(Z37&gt;=450,"X",Z37/450)</f>
        <v>0.64444444444444449</v>
      </c>
      <c r="AB37" s="97"/>
      <c r="AC37" s="97"/>
      <c r="AD37" s="97"/>
      <c r="AE37" s="97"/>
      <c r="AF37" s="97"/>
      <c r="AG37" s="97"/>
      <c r="AH37" s="97"/>
      <c r="AI37" s="97"/>
      <c r="AJ37" s="97"/>
      <c r="AK37" s="97"/>
      <c r="AL37" s="97"/>
      <c r="AM37" s="97"/>
      <c r="AN37" s="97"/>
      <c r="AO37" s="97"/>
      <c r="AP37" s="97"/>
      <c r="AQ37" s="97"/>
      <c r="AR37" s="97"/>
      <c r="AS37" s="97"/>
      <c r="AT37" s="97"/>
      <c r="AU37" s="97"/>
      <c r="AV37" s="97"/>
      <c r="AW37" s="151">
        <f>IF(AND(AW9="X",AW8="X",AW18="X",AW28="X",AW24="X"),"X",(COUNTIF(AW8,"X")+COUNTIF(AW9,"X")+COUNTIF(AW18,"X")+COUNTIF(AW28,"X")+COUNTIF(AW24,"X")))</f>
        <v>0</v>
      </c>
      <c r="AX37" s="103" t="s">
        <v>520</v>
      </c>
    </row>
    <row r="38" spans="1:50" ht="15.75" x14ac:dyDescent="0.25">
      <c r="A38" s="166"/>
      <c r="B38" s="100" t="s">
        <v>139</v>
      </c>
      <c r="C38" s="101">
        <f>COUNTIF(C13,"X")+COUNTIF(C15,"X")+COUNTIF(C22,"X")+COUNTIF(C27,"X")+COUNTIF(C30,"X")</f>
        <v>5</v>
      </c>
      <c r="D38" s="102" t="str">
        <f t="shared" si="13"/>
        <v>X</v>
      </c>
      <c r="E38" s="103" t="s">
        <v>155</v>
      </c>
      <c r="F38" s="97"/>
      <c r="G38" s="97"/>
      <c r="H38" s="97"/>
      <c r="I38" s="97"/>
      <c r="J38" s="97"/>
      <c r="K38" s="97"/>
      <c r="L38" s="97"/>
      <c r="M38" s="97"/>
      <c r="N38" s="97"/>
      <c r="O38" s="97"/>
      <c r="P38" s="97"/>
      <c r="Q38" s="97"/>
      <c r="R38" s="97"/>
      <c r="S38" s="97"/>
      <c r="T38" s="97"/>
      <c r="U38" s="97"/>
      <c r="V38" s="97"/>
      <c r="W38" s="97"/>
      <c r="X38" s="97"/>
      <c r="Y38" s="97"/>
      <c r="Z38" s="111">
        <v>350</v>
      </c>
      <c r="AA38" s="104" t="str">
        <f>IF(Z38&gt;=350,"X",Z38/350)</f>
        <v>X</v>
      </c>
      <c r="AB38" s="97"/>
      <c r="AC38" s="97"/>
      <c r="AD38" s="97"/>
      <c r="AE38" s="97"/>
      <c r="AF38" s="97"/>
      <c r="AG38" s="97"/>
      <c r="AH38" s="97"/>
      <c r="AI38" s="97"/>
      <c r="AJ38" s="97"/>
      <c r="AK38" s="97"/>
      <c r="AL38" s="97"/>
      <c r="AM38" s="97"/>
      <c r="AN38" s="97"/>
      <c r="AO38" s="97"/>
      <c r="AP38" s="97"/>
      <c r="AQ38" s="97"/>
      <c r="AR38" s="97"/>
      <c r="AS38" s="97"/>
      <c r="AT38" s="97"/>
      <c r="AU38" s="97"/>
      <c r="AV38" s="97"/>
      <c r="AW38" s="151">
        <f>IF(AND(AW13="X",AW15="X",AW22="X",AW27="X",AW30="X"),"X",(COUNTIF(AW13,"X")+COUNTIF(AW15,"X")+COUNTIF(AW22,"X")+COUNTIF(AW27,"X")+COUNTIF(AW30,"X")))</f>
        <v>0</v>
      </c>
      <c r="AX38" s="103" t="s">
        <v>502</v>
      </c>
    </row>
    <row r="39" spans="1:50" ht="16.5" thickBot="1" x14ac:dyDescent="0.3">
      <c r="A39" s="166"/>
      <c r="B39" s="100" t="s">
        <v>144</v>
      </c>
      <c r="C39" s="106">
        <f>COUNTIF(C3,"X")+COUNTIF(C11,"X")+COUNTIF(C16,"X")+COUNTIF(C25,"X")+COUNTIF(C26,"X")</f>
        <v>5</v>
      </c>
      <c r="D39" s="107" t="str">
        <f t="shared" si="13"/>
        <v>X</v>
      </c>
      <c r="E39" s="108" t="s">
        <v>150</v>
      </c>
      <c r="F39" s="97"/>
      <c r="G39" s="97"/>
      <c r="H39" s="97"/>
      <c r="I39" s="97"/>
      <c r="J39" s="97"/>
      <c r="K39" s="97"/>
      <c r="L39" s="97"/>
      <c r="M39" s="97"/>
      <c r="N39" s="97"/>
      <c r="O39" s="97"/>
      <c r="P39" s="97"/>
      <c r="Q39" s="97"/>
      <c r="R39" s="97"/>
      <c r="S39" s="97"/>
      <c r="T39" s="97"/>
      <c r="U39" s="97"/>
      <c r="V39" s="97"/>
      <c r="W39" s="97"/>
      <c r="X39" s="97"/>
      <c r="Y39" s="97"/>
      <c r="Z39" s="111">
        <v>410</v>
      </c>
      <c r="AA39" s="104" t="str">
        <f>IF(Z39&gt;=325,"X",Z39/325)</f>
        <v>X</v>
      </c>
      <c r="AB39" s="97"/>
      <c r="AC39" s="97"/>
      <c r="AD39" s="97"/>
      <c r="AE39" s="97"/>
      <c r="AF39" s="97"/>
      <c r="AG39" s="97"/>
      <c r="AH39" s="97"/>
      <c r="AI39" s="97"/>
      <c r="AJ39" s="97"/>
      <c r="AK39" s="97"/>
      <c r="AL39" s="97"/>
      <c r="AM39" s="97"/>
      <c r="AN39" s="97"/>
      <c r="AO39" s="97"/>
      <c r="AP39" s="97"/>
      <c r="AQ39" s="97"/>
      <c r="AR39" s="97"/>
      <c r="AS39" s="97"/>
      <c r="AT39" s="97"/>
      <c r="AU39" s="97"/>
      <c r="AV39" s="97"/>
      <c r="AW39" s="152">
        <f>IF(AND(AW3="X",AW11="X",AW16="X",AW25="X",AW26="X"),"X",(COUNTIF(AW3,"X")+COUNTIF(AW11,"X")+COUNTIF(AW16,"X")+COUNTIF(AW25,"X")+COUNTIF(AW26,"X")))</f>
        <v>0</v>
      </c>
      <c r="AX39" s="108" t="s">
        <v>522</v>
      </c>
    </row>
    <row r="40" spans="1:50" ht="16.5" thickBot="1" x14ac:dyDescent="0.3">
      <c r="A40" s="166"/>
      <c r="B40" s="100"/>
      <c r="C40" s="111"/>
      <c r="D40" s="97"/>
      <c r="E40" s="112"/>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148"/>
      <c r="AX40" s="97"/>
    </row>
    <row r="41" spans="1:50" ht="15.75" x14ac:dyDescent="0.25">
      <c r="A41" s="166"/>
      <c r="B41" s="113" t="s">
        <v>133</v>
      </c>
      <c r="C41" s="97"/>
      <c r="D41" s="97"/>
      <c r="E41" s="97"/>
      <c r="F41" s="97"/>
      <c r="G41" s="97"/>
      <c r="H41" s="97"/>
      <c r="I41" s="97"/>
      <c r="J41" s="97"/>
      <c r="K41" s="97"/>
      <c r="L41" s="97"/>
      <c r="M41" s="97"/>
      <c r="N41" s="97"/>
      <c r="O41" s="97"/>
      <c r="P41" s="97"/>
      <c r="Q41" s="97"/>
      <c r="R41" s="114"/>
      <c r="S41" s="115">
        <f>COUNTIF(T5,"X")+COUNTIF(T6,"X")+COUNTIF(T20,"X")+COUNTIF(T29,"X")+COUNTIF(T31,"X")+COUNTIF(T4,"X")+COUNTIF(T17,"X")+COUNTIF(T21,"X")+COUNTIF(T23,"X")+COUNTIF(T32,"X")</f>
        <v>7</v>
      </c>
      <c r="T41" s="98">
        <f>IF(S41&gt;=10,"X",S41/10)</f>
        <v>0.7</v>
      </c>
      <c r="U41" s="96" t="s">
        <v>168</v>
      </c>
      <c r="V41" s="97"/>
      <c r="W41" s="97"/>
      <c r="X41" s="116">
        <f>COUNTIF(X5,"X")+COUNTIF(X6,"X")+COUNTIF(X20,"X")+COUNTIF(X29,"X")+COUNTIF(X31,"X")+COUNTIF(X4,"X")+COUNTIF(X17,"X")+COUNTIF(X21,"X")+COUNTIF(X23,"X")+COUNTIF(X32,"X")</f>
        <v>7</v>
      </c>
      <c r="Y41" s="96" t="s">
        <v>228</v>
      </c>
      <c r="Z41" s="117">
        <f>COUNTIF(AA34,"X")+COUNTIF(AA35,"X")</f>
        <v>2</v>
      </c>
      <c r="AA41" s="98" t="str">
        <f>IF(Z41&gt;=2,"X",Z41/2)</f>
        <v>X</v>
      </c>
      <c r="AB41" s="96" t="s">
        <v>271</v>
      </c>
      <c r="AC41" s="118"/>
      <c r="AD41" s="115">
        <f>COUNTIF(AE5,"X")+COUNTIF(AE6,"X")+COUNTIF(AE20,"X")+COUNTIF(AE29,"X")+COUNTIF(AE31,"X")+COUNTIF(AE4,"X")+COUNTIF(AE17,"X")+COUNTIF(AE21,"X")+COUNTIF(AE23,"X")+COUNTIF(AE32,"X")</f>
        <v>6</v>
      </c>
      <c r="AE41" s="98">
        <f>IF(AD41&gt;=10,"X",AD41/10)</f>
        <v>0.6</v>
      </c>
      <c r="AF41" s="96" t="s">
        <v>344</v>
      </c>
      <c r="AG41" s="97"/>
      <c r="AH41" s="97"/>
      <c r="AI41" s="118"/>
      <c r="AJ41" s="115">
        <f>COUNTIF(AK5,"X")+COUNTIF(AK6,"X")+COUNTIF(AK20,"X")+COUNTIF(AK29,"X")+COUNTIF(AK31,"X")+COUNTIF(AK4,"X")+COUNTIF(AK17,"X")+COUNTIF(AK21,"X")+COUNTIF(AK23,"X")+COUNTIF(AK32,"X")</f>
        <v>7</v>
      </c>
      <c r="AK41" s="98">
        <f>IF(AJ41&gt;=10,"X",AJ41/10)</f>
        <v>0.7</v>
      </c>
      <c r="AL41" s="96" t="s">
        <v>413</v>
      </c>
      <c r="AM41" s="118"/>
      <c r="AN41" s="115">
        <f>COUNTIF(AO5,"X")+COUNTIF(AO6,"X")+COUNTIF(AO20,"X")+COUNTIF(AO29,"X")+COUNTIF(AO31,"X")+COUNTIF(AO4,"X")+COUNTIF(AO17,"X")+COUNTIF(AO21,"X")+COUNTIF(AO23,"X")+COUNTIF(AO32,"X")</f>
        <v>7</v>
      </c>
      <c r="AO41" s="98">
        <f>IF(AN41&gt;=10,"X",AN41/10)</f>
        <v>0.7</v>
      </c>
      <c r="AP41" s="96" t="s">
        <v>421</v>
      </c>
      <c r="AQ41" s="118"/>
      <c r="AR41" s="153"/>
      <c r="AS41" s="155"/>
      <c r="AT41" s="115">
        <f>COUNTIF(AU5,"X")+COUNTIF(AU6,"X")+COUNTIF(AU20,"X")+COUNTIF(AU29,"X")+COUNTIF(AU31,"X")+COUNTIF(AU4,"X")+COUNTIF(AU17,"X")+COUNTIF(AU21,"X")+COUNTIF(AU23,"X")+COUNTIF(AU32,"X")</f>
        <v>7</v>
      </c>
      <c r="AU41" s="98">
        <f>IF(AT41&gt;=10,"X",AT41/10)</f>
        <v>0.7</v>
      </c>
      <c r="AV41" s="96" t="s">
        <v>491</v>
      </c>
      <c r="AW41" s="97"/>
      <c r="AX41" s="97"/>
    </row>
    <row r="42" spans="1:50" ht="15.75" x14ac:dyDescent="0.25">
      <c r="A42" s="166"/>
      <c r="B42" s="113" t="s">
        <v>134</v>
      </c>
      <c r="C42" s="97"/>
      <c r="D42" s="97"/>
      <c r="E42" s="97"/>
      <c r="F42" s="97"/>
      <c r="G42" s="97"/>
      <c r="H42" s="97"/>
      <c r="I42" s="97"/>
      <c r="J42" s="97"/>
      <c r="K42" s="97"/>
      <c r="L42" s="97"/>
      <c r="M42" s="97"/>
      <c r="N42" s="97"/>
      <c r="O42" s="97"/>
      <c r="P42" s="97"/>
      <c r="Q42" s="97"/>
      <c r="R42" s="119"/>
      <c r="S42" s="120">
        <f>COUNTIF(T7,"X")+COUNTIF(T12,"X")+COUNTIF(T14,"X")+COUNTIF(T19,"X")+COUNTIF(T10,"X")+COUNTIF(T8,"X")+COUNTIF(T9,"X")+COUNTIF(T18,"X")+COUNTIF(T28,"X")+COUNTIF(T24,"X")</f>
        <v>4</v>
      </c>
      <c r="T42" s="104">
        <f t="shared" ref="T42" si="14">IF(S42&gt;=10,"X",S42/10)</f>
        <v>0.4</v>
      </c>
      <c r="U42" s="103" t="s">
        <v>163</v>
      </c>
      <c r="V42" s="97"/>
      <c r="W42" s="97"/>
      <c r="X42" s="121">
        <f>COUNTIF(X7,"X")+COUNTIF(X12,"X")+COUNTIF(X14,"X")+COUNTIF(X19,"X")+COUNTIF(X10,"X")+COUNTIF(X8,"X")+COUNTIF(X9,"X")+COUNTIF(X18,"X")+COUNTIF(X28,"X")+COUNTIF(X24,"X")</f>
        <v>3</v>
      </c>
      <c r="Y42" s="103" t="s">
        <v>229</v>
      </c>
      <c r="Z42" s="122">
        <f>COUNTIF(AA36,"X")+COUNTIF(AA37,"X")</f>
        <v>0</v>
      </c>
      <c r="AA42" s="104">
        <f t="shared" ref="AA42:AA43" si="15">IF(Z42&gt;=2,"X",Z42/2)</f>
        <v>0</v>
      </c>
      <c r="AB42" s="103" t="s">
        <v>270</v>
      </c>
      <c r="AC42" s="123"/>
      <c r="AD42" s="120">
        <f>COUNTIF(AE7,"X")+COUNTIF(AE12,"X")+COUNTIF(AE14,"X")+COUNTIF(AE19,"X")+COUNTIF(AE10,"X")+COUNTIF(AE8,"X")+COUNTIF(AE9,"X")+COUNTIF(AE18,"X")+COUNTIF(AE28,"X")+COUNTIF(AE24,"X")</f>
        <v>10</v>
      </c>
      <c r="AE42" s="104" t="str">
        <f t="shared" ref="AE42:AE43" si="16">IF(AD42&gt;=10,"X",AD42/10)</f>
        <v>X</v>
      </c>
      <c r="AF42" s="103" t="s">
        <v>316</v>
      </c>
      <c r="AG42" s="97"/>
      <c r="AH42" s="97"/>
      <c r="AI42" s="123"/>
      <c r="AJ42" s="124">
        <f>COUNTIF(AK7,"X")+COUNTIF(AK12,"X")+COUNTIF(AK14,"X")+COUNTIF(AK19,"X")+COUNTIF(AK10,"X")+COUNTIF(AK8,"X")+COUNTIF(AK9,"X")+COUNTIF(AK18,"X")+COUNTIF(AK28,"X")+COUNTIF(AK24,"X")</f>
        <v>3</v>
      </c>
      <c r="AK42" s="104">
        <f t="shared" ref="AK42:AK43" si="17">IF(AJ42&gt;=10,"X",AJ42/10)</f>
        <v>0.3</v>
      </c>
      <c r="AL42" s="103" t="s">
        <v>410</v>
      </c>
      <c r="AM42" s="123"/>
      <c r="AN42" s="120">
        <f>COUNTIF(AO7,"X")+COUNTIF(AO12,"X")+COUNTIF(AO14,"X")+COUNTIF(AO19,"X")+COUNTIF(AO10,"X")+COUNTIF(AO8,"X")+COUNTIF(AO9,"X")+COUNTIF(AO18,"X")+COUNTIF(AO28,"X")+COUNTIF(AO24,"X")</f>
        <v>4</v>
      </c>
      <c r="AO42" s="104">
        <f t="shared" ref="AO42:AO43" si="18">IF(AN42&gt;=10,"X",AN42/10)</f>
        <v>0.4</v>
      </c>
      <c r="AP42" s="103" t="s">
        <v>422</v>
      </c>
      <c r="AQ42" s="123"/>
      <c r="AR42" s="141"/>
      <c r="AS42" s="156"/>
      <c r="AT42" s="120">
        <f>COUNTIF(AU7,"X")+COUNTIF(AU12,"X")+COUNTIF(AU14,"X")+COUNTIF(AU19,"X")+COUNTIF(AU10,"X")+COUNTIF(AU8,"X")+COUNTIF(AU9,"X")+COUNTIF(AU18,"X")+COUNTIF(AU28,"X")+COUNTIF(AU24,"X")</f>
        <v>1</v>
      </c>
      <c r="AU42" s="104">
        <f t="shared" ref="AU42:AU43" si="19">IF(AT42&gt;=10,"X",AT42/10)</f>
        <v>0.1</v>
      </c>
      <c r="AV42" s="103" t="s">
        <v>492</v>
      </c>
      <c r="AW42" s="97"/>
      <c r="AX42" s="97"/>
    </row>
    <row r="43" spans="1:50" ht="16.5" thickBot="1" x14ac:dyDescent="0.3">
      <c r="A43" s="166"/>
      <c r="B43" s="113" t="s">
        <v>135</v>
      </c>
      <c r="C43" s="97"/>
      <c r="D43" s="97"/>
      <c r="E43" s="97"/>
      <c r="F43" s="97"/>
      <c r="G43" s="97"/>
      <c r="H43" s="97"/>
      <c r="I43" s="97"/>
      <c r="J43" s="97"/>
      <c r="K43" s="97"/>
      <c r="L43" s="97"/>
      <c r="M43" s="97"/>
      <c r="N43" s="97"/>
      <c r="O43" s="97"/>
      <c r="P43" s="97"/>
      <c r="Q43" s="97"/>
      <c r="R43" s="125"/>
      <c r="S43" s="126">
        <f>COUNTIF(T13,"X")+COUNTIF(T15,"X")+COUNTIF(T22,"X")+COUNTIF(T27,"X")+COUNTIF(T30,"X")+COUNTIF(T3,"X")+COUNTIF(T11,"X")+COUNTIF(T16,"X")+COUNTIF(T25,"X")+COUNTIF(T26,"X")</f>
        <v>10</v>
      </c>
      <c r="T43" s="109" t="s">
        <v>0</v>
      </c>
      <c r="U43" s="108" t="s">
        <v>189</v>
      </c>
      <c r="V43" s="97"/>
      <c r="W43" s="97"/>
      <c r="X43" s="127">
        <f>COUNTIF(X13,"X")+COUNTIF(X15,"X")+COUNTIF(X22,"X")+COUNTIF(X27,"X")+COUNTIF(X30,"X")+COUNTIF(X3,"X")+COUNTIF(X11,"X")+COUNTIF(X16,"X")+COUNTIF(X25,"X")+COUNTIF(X26,"X")</f>
        <v>10</v>
      </c>
      <c r="Y43" s="108" t="s">
        <v>227</v>
      </c>
      <c r="Z43" s="128">
        <f>COUNTIF(AA39,"X")+COUNTIF(AA38,"X")</f>
        <v>2</v>
      </c>
      <c r="AA43" s="109" t="str">
        <f t="shared" si="15"/>
        <v>X</v>
      </c>
      <c r="AB43" s="108" t="s">
        <v>269</v>
      </c>
      <c r="AC43" s="129"/>
      <c r="AD43" s="126">
        <f>COUNTIF(AE13,"X")+COUNTIF(AE15,"X")+COUNTIF(AE22,"X")+COUNTIF(AE27,"X")+COUNTIF(AE30,"X")+COUNTIF(AE3,"X")+COUNTIF(AE11,"X")+COUNTIF(AE16,"X")+COUNTIF(AE25,"X")+COUNTIF(AE26,"X")</f>
        <v>2</v>
      </c>
      <c r="AE43" s="109">
        <f t="shared" si="16"/>
        <v>0.2</v>
      </c>
      <c r="AF43" s="108" t="s">
        <v>343</v>
      </c>
      <c r="AG43" s="97"/>
      <c r="AH43" s="97"/>
      <c r="AI43" s="129"/>
      <c r="AJ43" s="126">
        <f>COUNTIF(AK13,"X")+COUNTIF(AK15,"X")+COUNTIF(AK22,"X")+COUNTIF(AK27,"X")+COUNTIF(AK30,"X")+COUNTIF(AK3,"X")+COUNTIF(AK11,"X")+COUNTIF(AK16,"X")+COUNTIF(AK25,"X")+COUNTIF(AK26,"X")</f>
        <v>2</v>
      </c>
      <c r="AK43" s="109">
        <f t="shared" si="17"/>
        <v>0.2</v>
      </c>
      <c r="AL43" s="108" t="s">
        <v>414</v>
      </c>
      <c r="AM43" s="129"/>
      <c r="AN43" s="126">
        <f>COUNTIF(AO13,"X")+COUNTIF(AO15,"X")+COUNTIF(AO22,"X")+COUNTIF(AO27,"X")+COUNTIF(AO30,"X")+COUNTIF(AO3,"X")+COUNTIF(AO11,"X")+COUNTIF(AO16,"X")+COUNTIF(AO25,"X")+COUNTIF(AO26,"X")</f>
        <v>1</v>
      </c>
      <c r="AO43" s="109">
        <f t="shared" si="18"/>
        <v>0.1</v>
      </c>
      <c r="AP43" s="108" t="s">
        <v>424</v>
      </c>
      <c r="AQ43" s="129"/>
      <c r="AR43" s="154"/>
      <c r="AS43" s="157"/>
      <c r="AT43" s="126">
        <f>COUNTIF(AU13,"X")+COUNTIF(AU15,"X")+COUNTIF(AU22,"X")+COUNTIF(AU27,"X")+COUNTIF(AU30,"X")+COUNTIF(AU3,"X")+COUNTIF(AU11,"X")+COUNTIF(AU16,"X")+COUNTIF(AU25,"X")+COUNTIF(AU26,"X")</f>
        <v>1</v>
      </c>
      <c r="AU43" s="109">
        <f t="shared" si="19"/>
        <v>0.1</v>
      </c>
      <c r="AV43" s="108" t="s">
        <v>493</v>
      </c>
      <c r="AW43" s="97"/>
      <c r="AX43" s="97"/>
    </row>
    <row r="44" spans="1:50" ht="16.5" thickBot="1" x14ac:dyDescent="0.3">
      <c r="A44" s="166"/>
      <c r="B44" s="130"/>
      <c r="C44" s="97"/>
      <c r="D44" s="97"/>
      <c r="E44" s="97"/>
      <c r="F44" s="97"/>
      <c r="G44" s="97"/>
      <c r="H44" s="97"/>
      <c r="I44" s="97"/>
      <c r="J44" s="97"/>
      <c r="K44" s="97"/>
      <c r="L44" s="97"/>
      <c r="M44" s="97"/>
      <c r="N44" s="97"/>
      <c r="O44" s="97"/>
      <c r="P44" s="97"/>
      <c r="Q44" s="97"/>
      <c r="R44" s="97"/>
      <c r="S44" s="97"/>
      <c r="T44" s="120"/>
      <c r="U44" s="112"/>
      <c r="V44" s="97"/>
      <c r="W44" s="97"/>
      <c r="X44" s="120"/>
      <c r="Y44" s="112"/>
      <c r="Z44" s="97"/>
      <c r="AA44" s="97"/>
      <c r="AB44" s="138"/>
      <c r="AC44" s="138"/>
      <c r="AD44" s="138"/>
      <c r="AE44" s="138"/>
      <c r="AF44" s="138"/>
      <c r="AG44" s="97"/>
      <c r="AH44" s="97"/>
      <c r="AI44" s="131"/>
      <c r="AJ44" s="131"/>
      <c r="AK44" s="131"/>
      <c r="AL44" s="131"/>
      <c r="AM44" s="138"/>
      <c r="AN44" s="138"/>
      <c r="AO44" s="138"/>
      <c r="AP44" s="138"/>
      <c r="AQ44" s="131"/>
      <c r="AR44" s="131"/>
      <c r="AS44" s="131"/>
      <c r="AT44" s="131"/>
      <c r="AU44" s="131"/>
      <c r="AV44" s="131"/>
      <c r="AW44" s="97"/>
      <c r="AX44" s="97"/>
    </row>
    <row r="45" spans="1:50" ht="15.75" x14ac:dyDescent="0.25">
      <c r="A45" s="166"/>
      <c r="B45" s="100" t="s">
        <v>145</v>
      </c>
      <c r="C45" s="94">
        <f>SUM(C34+C36+C38)</f>
        <v>15</v>
      </c>
      <c r="D45" s="132" t="str">
        <f>IF(C45=15,"X","")</f>
        <v>X</v>
      </c>
      <c r="E45" s="96" t="s">
        <v>154</v>
      </c>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c r="AS45" s="97"/>
      <c r="AT45" s="97"/>
      <c r="AU45" s="97"/>
      <c r="AV45" s="97"/>
      <c r="AW45" s="97"/>
      <c r="AX45" s="97"/>
    </row>
    <row r="46" spans="1:50" ht="16.5" thickBot="1" x14ac:dyDescent="0.3">
      <c r="A46" s="166"/>
      <c r="B46" s="100" t="s">
        <v>146</v>
      </c>
      <c r="C46" s="101">
        <f>SUM(C35+C37+C39)</f>
        <v>15</v>
      </c>
      <c r="D46" s="133" t="str">
        <f>IF(C46=15,"X","")</f>
        <v>X</v>
      </c>
      <c r="E46" s="103" t="s">
        <v>156</v>
      </c>
      <c r="F46" s="97"/>
      <c r="G46" s="97"/>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97"/>
      <c r="AQ46" s="97"/>
      <c r="AR46" s="97"/>
      <c r="AS46" s="97"/>
      <c r="AT46" s="97"/>
      <c r="AU46" s="97"/>
      <c r="AV46" s="97"/>
      <c r="AW46" s="97"/>
      <c r="AX46" s="97"/>
    </row>
    <row r="47" spans="1:50" ht="16.5" thickBot="1" x14ac:dyDescent="0.3">
      <c r="A47" s="166"/>
      <c r="B47" s="100" t="s">
        <v>147</v>
      </c>
      <c r="C47" s="106">
        <f>C45+C46</f>
        <v>30</v>
      </c>
      <c r="D47" s="135" t="str">
        <f>IF(C47=30,"X","")</f>
        <v>X</v>
      </c>
      <c r="E47" s="108" t="s">
        <v>148</v>
      </c>
      <c r="F47" s="97"/>
      <c r="G47" s="97"/>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c r="AT47" s="97"/>
      <c r="AU47" s="97"/>
      <c r="AV47" s="97"/>
      <c r="AW47" s="150">
        <f>IF(COUNTIF(AW$34:AW$39,"X")=5,"X",COUNTIF(AW$34:AW$39,"X"))</f>
        <v>1</v>
      </c>
      <c r="AX47" s="96" t="s">
        <v>496</v>
      </c>
    </row>
    <row r="48" spans="1:50" ht="16.5" thickBot="1" x14ac:dyDescent="0.3">
      <c r="B48" s="134"/>
      <c r="D48" s="45"/>
      <c r="AW48" s="152">
        <f>IF(COUNTIF(AW$34:AW$39,"X")=5,"X",COUNTIF(AW$34:AW$39,"X"))</f>
        <v>1</v>
      </c>
      <c r="AX48" s="108" t="s">
        <v>497</v>
      </c>
    </row>
  </sheetData>
  <mergeCells count="10">
    <mergeCell ref="V34:W34"/>
    <mergeCell ref="V35:W35"/>
    <mergeCell ref="V36:W36"/>
    <mergeCell ref="B1:Y1"/>
    <mergeCell ref="G2:H2"/>
    <mergeCell ref="A3:A32"/>
    <mergeCell ref="A34:A47"/>
    <mergeCell ref="R34:S34"/>
    <mergeCell ref="R35:S35"/>
    <mergeCell ref="R36:S36"/>
  </mergeCells>
  <conditionalFormatting sqref="Q3:Q33">
    <cfRule type="cellIs" dxfId="223" priority="67" operator="equal">
      <formula>"X"</formula>
    </cfRule>
  </conditionalFormatting>
  <conditionalFormatting sqref="I3:P27 I28:O28 I29:P33">
    <cfRule type="cellIs" dxfId="222" priority="68" operator="equal">
      <formula>"X"</formula>
    </cfRule>
  </conditionalFormatting>
  <conditionalFormatting sqref="P28">
    <cfRule type="cellIs" dxfId="221" priority="66" operator="equal">
      <formula>"X"</formula>
    </cfRule>
  </conditionalFormatting>
  <conditionalFormatting sqref="F3">
    <cfRule type="cellIs" dxfId="220" priority="65" operator="equal">
      <formula>"X"</formula>
    </cfRule>
  </conditionalFormatting>
  <conditionalFormatting sqref="F4:F33">
    <cfRule type="cellIs" dxfId="219" priority="64" operator="equal">
      <formula>"X"</formula>
    </cfRule>
  </conditionalFormatting>
  <conditionalFormatting sqref="C3:D33">
    <cfRule type="cellIs" dxfId="218" priority="63" operator="equal">
      <formula>"X"</formula>
    </cfRule>
  </conditionalFormatting>
  <conditionalFormatting sqref="R3:T5 R7:S9 T6:T21 R11:S13 R15:S20 R22:T33 R6 R10 R14 R21 S4:S31 V3:V33 T44 S41:S43">
    <cfRule type="cellIs" dxfId="217" priority="62" operator="equal">
      <formula>"X"</formula>
    </cfRule>
  </conditionalFormatting>
  <conditionalFormatting sqref="X3:X33">
    <cfRule type="cellIs" dxfId="216" priority="60" operator="equal">
      <formula>"X"</formula>
    </cfRule>
  </conditionalFormatting>
  <conditionalFormatting sqref="D45:D47">
    <cfRule type="cellIs" dxfId="215" priority="58" operator="equal">
      <formula>"X"</formula>
    </cfRule>
  </conditionalFormatting>
  <conditionalFormatting sqref="D48">
    <cfRule type="cellIs" dxfId="214" priority="57" operator="equal">
      <formula>"X"</formula>
    </cfRule>
  </conditionalFormatting>
  <conditionalFormatting sqref="S14">
    <cfRule type="cellIs" dxfId="213" priority="56" operator="equal">
      <formula>"X"</formula>
    </cfRule>
  </conditionalFormatting>
  <conditionalFormatting sqref="S6">
    <cfRule type="cellIs" dxfId="212" priority="55" operator="equal">
      <formula>"X"</formula>
    </cfRule>
  </conditionalFormatting>
  <conditionalFormatting sqref="S10">
    <cfRule type="cellIs" dxfId="211" priority="54" operator="equal">
      <formula>"X"</formula>
    </cfRule>
  </conditionalFormatting>
  <conditionalFormatting sqref="D34:D39">
    <cfRule type="cellIs" dxfId="210" priority="53" operator="equal">
      <formula>"X"</formula>
    </cfRule>
  </conditionalFormatting>
  <conditionalFormatting sqref="X41:X44">
    <cfRule type="cellIs" dxfId="209" priority="49" operator="equal">
      <formula>"X"</formula>
    </cfRule>
  </conditionalFormatting>
  <conditionalFormatting sqref="AG4:AG33">
    <cfRule type="cellIs" dxfId="208" priority="48" operator="equal">
      <formula>"X"</formula>
    </cfRule>
  </conditionalFormatting>
  <conditionalFormatting sqref="AA34:AA39">
    <cfRule type="cellIs" dxfId="207" priority="47" operator="equal">
      <formula>"X"</formula>
    </cfRule>
  </conditionalFormatting>
  <conditionalFormatting sqref="AA3:AA33">
    <cfRule type="cellIs" dxfId="206" priority="46" operator="equal">
      <formula>"X"</formula>
    </cfRule>
  </conditionalFormatting>
  <conditionalFormatting sqref="AE3">
    <cfRule type="cellIs" dxfId="205" priority="45" operator="equal">
      <formula>"X"</formula>
    </cfRule>
  </conditionalFormatting>
  <conditionalFormatting sqref="AE4:AE33">
    <cfRule type="cellIs" dxfId="204" priority="44" operator="equal">
      <formula>"X"</formula>
    </cfRule>
  </conditionalFormatting>
  <conditionalFormatting sqref="AG3">
    <cfRule type="cellIs" dxfId="203" priority="43" operator="equal">
      <formula>"X"</formula>
    </cfRule>
  </conditionalFormatting>
  <conditionalFormatting sqref="AD41:AD43">
    <cfRule type="cellIs" dxfId="202" priority="42" operator="equal">
      <formula>"X"</formula>
    </cfRule>
  </conditionalFormatting>
  <conditionalFormatting sqref="T41:T43">
    <cfRule type="cellIs" dxfId="201" priority="40" operator="equal">
      <formula>"X"</formula>
    </cfRule>
    <cfRule type="cellIs" dxfId="200" priority="41" operator="equal">
      <formula>"X"</formula>
    </cfRule>
  </conditionalFormatting>
  <conditionalFormatting sqref="X41:X43">
    <cfRule type="cellIs" dxfId="199" priority="39" operator="equal">
      <formula>10</formula>
    </cfRule>
  </conditionalFormatting>
  <conditionalFormatting sqref="AA41:AA43">
    <cfRule type="cellIs" dxfId="198" priority="38" operator="equal">
      <formula>"X"</formula>
    </cfRule>
  </conditionalFormatting>
  <conditionalFormatting sqref="AE41:AE43">
    <cfRule type="cellIs" dxfId="197" priority="37" operator="equal">
      <formula>"X"</formula>
    </cfRule>
  </conditionalFormatting>
  <conditionalFormatting sqref="AK3">
    <cfRule type="cellIs" dxfId="196" priority="36" operator="equal">
      <formula>"X"</formula>
    </cfRule>
  </conditionalFormatting>
  <conditionalFormatting sqref="AK4:AK33">
    <cfRule type="cellIs" dxfId="195" priority="35" operator="equal">
      <formula>"X"</formula>
    </cfRule>
  </conditionalFormatting>
  <conditionalFormatting sqref="AJ41:AJ43">
    <cfRule type="cellIs" dxfId="194" priority="34" operator="equal">
      <formula>"X"</formula>
    </cfRule>
  </conditionalFormatting>
  <conditionalFormatting sqref="AK41:AK43">
    <cfRule type="cellIs" dxfId="193" priority="33" operator="equal">
      <formula>"X"</formula>
    </cfRule>
  </conditionalFormatting>
  <conditionalFormatting sqref="AO3">
    <cfRule type="cellIs" dxfId="192" priority="30" operator="equal">
      <formula>"X"</formula>
    </cfRule>
  </conditionalFormatting>
  <conditionalFormatting sqref="AO4:AO33">
    <cfRule type="cellIs" dxfId="191" priority="29" operator="equal">
      <formula>"X"</formula>
    </cfRule>
  </conditionalFormatting>
  <conditionalFormatting sqref="AN41:AN43">
    <cfRule type="cellIs" dxfId="190" priority="28" operator="equal">
      <formula>"X"</formula>
    </cfRule>
  </conditionalFormatting>
  <conditionalFormatting sqref="AO41:AO43">
    <cfRule type="cellIs" dxfId="189" priority="27" operator="equal">
      <formula>"X"</formula>
    </cfRule>
  </conditionalFormatting>
  <conditionalFormatting sqref="AT41:AT43">
    <cfRule type="cellIs" dxfId="188" priority="22" operator="equal">
      <formula>"X"</formula>
    </cfRule>
  </conditionalFormatting>
  <conditionalFormatting sqref="AU41:AU43">
    <cfRule type="cellIs" dxfId="185" priority="19" operator="equal">
      <formula>"X"</formula>
    </cfRule>
  </conditionalFormatting>
  <conditionalFormatting sqref="AR3:AR32 AT3:AU32 AU41:AU43">
    <cfRule type="cellIs" dxfId="184" priority="18" operator="equal">
      <formula>"""X"""</formula>
    </cfRule>
  </conditionalFormatting>
  <conditionalFormatting sqref="AR3:AR32 AT3:AU32 AU41:AU43">
    <cfRule type="cellIs" dxfId="183" priority="17" operator="equal">
      <formula>"X"</formula>
    </cfRule>
  </conditionalFormatting>
  <conditionalFormatting sqref="AR3:AR32 AT3:AU32 AU41:AU43">
    <cfRule type="cellIs" dxfId="182" priority="16" operator="equal">
      <formula>"X"</formula>
    </cfRule>
  </conditionalFormatting>
  <conditionalFormatting sqref="AW33">
    <cfRule type="cellIs" dxfId="35" priority="10" operator="equal">
      <formula>"X"</formula>
    </cfRule>
  </conditionalFormatting>
  <conditionalFormatting sqref="AW34:AW39">
    <cfRule type="cellIs" dxfId="34" priority="9" operator="equal">
      <formula>"""X"""</formula>
    </cfRule>
  </conditionalFormatting>
  <conditionalFormatting sqref="AW34:AW39">
    <cfRule type="cellIs" dxfId="33" priority="8" operator="equal">
      <formula>"X"</formula>
    </cfRule>
  </conditionalFormatting>
  <conditionalFormatting sqref="AW34:AW39 AW47:AW48">
    <cfRule type="cellIs" dxfId="32" priority="7" operator="equal">
      <formula>"X"</formula>
    </cfRule>
  </conditionalFormatting>
  <conditionalFormatting sqref="AW4:AW32">
    <cfRule type="cellIs" dxfId="31" priority="6" operator="equal">
      <formula>"X"</formula>
    </cfRule>
  </conditionalFormatting>
  <conditionalFormatting sqref="AW3:AW31">
    <cfRule type="cellIs" dxfId="30" priority="5" operator="equal">
      <formula>"X"</formula>
    </cfRule>
  </conditionalFormatting>
  <conditionalFormatting sqref="AW3:AW32">
    <cfRule type="cellIs" dxfId="29" priority="4" operator="equal">
      <formula>"""X"""</formula>
    </cfRule>
  </conditionalFormatting>
  <conditionalFormatting sqref="AW3:AW32">
    <cfRule type="cellIs" dxfId="28" priority="3" operator="equal">
      <formula>"X"</formula>
    </cfRule>
  </conditionalFormatting>
  <conditionalFormatting sqref="AW3:AW32">
    <cfRule type="cellIs" dxfId="27" priority="2" operator="equal">
      <formula>"X"</formula>
    </cfRule>
  </conditionalFormatting>
  <conditionalFormatting sqref="AW34:AW39">
    <cfRule type="cellIs" dxfId="26" priority="1" operator="equal">
      <formula>5</formula>
    </cfRule>
  </conditionalFormatting>
  <pageMargins left="0.7" right="0.7" top="0.75" bottom="0.75" header="0.3" footer="0.3"/>
  <pageSetup orientation="portrait" r:id="rId1"/>
  <ignoredErrors>
    <ignoredError sqref="AA25 AA18 AA6 AA10"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DCB72-3C2D-4E0E-9734-E01C91C9F261}">
  <dimension ref="A1:AX48"/>
  <sheetViews>
    <sheetView zoomScaleNormal="100" workbookViewId="0">
      <pane xSplit="2" ySplit="2" topLeftCell="AU22" activePane="bottomRight" state="frozen"/>
      <selection activeCell="AX42" sqref="AX42"/>
      <selection pane="topRight" activeCell="AX42" sqref="AX42"/>
      <selection pane="bottomLeft" activeCell="AX42" sqref="AX42"/>
      <selection pane="bottomRight" activeCell="AV45" sqref="AV45"/>
    </sheetView>
  </sheetViews>
  <sheetFormatPr defaultRowHeight="15" x14ac:dyDescent="0.25"/>
  <cols>
    <col min="1" max="1" width="13" bestFit="1" customWidth="1"/>
    <col min="2" max="2" width="16.85546875" customWidth="1"/>
    <col min="3" max="3" width="8.5703125" customWidth="1"/>
    <col min="4" max="4" width="10.140625" customWidth="1"/>
    <col min="5" max="5" width="22.7109375" customWidth="1"/>
    <col min="6" max="6" width="8.5703125" customWidth="1"/>
    <col min="7" max="7" width="13" customWidth="1"/>
    <col min="8" max="8" width="16.85546875" customWidth="1"/>
    <col min="16" max="16" width="10.85546875" customWidth="1"/>
    <col min="18" max="18" width="10.85546875" customWidth="1"/>
    <col min="19" max="19" width="11.5703125" customWidth="1"/>
    <col min="20" max="20" width="10.85546875" customWidth="1"/>
    <col min="21" max="21" width="21.140625" customWidth="1"/>
    <col min="22" max="22" width="10.85546875" customWidth="1"/>
    <col min="23" max="23" width="19.7109375" customWidth="1"/>
    <col min="24" max="24" width="12.7109375" customWidth="1"/>
    <col min="25" max="25" width="20.140625" customWidth="1"/>
    <col min="26" max="27" width="11.85546875" customWidth="1"/>
    <col min="28" max="28" width="22.7109375" customWidth="1"/>
    <col min="29" max="29" width="12.28515625" customWidth="1"/>
    <col min="30" max="30" width="16" customWidth="1"/>
    <col min="31" max="31" width="8.85546875" customWidth="1"/>
    <col min="32" max="32" width="23.28515625" customWidth="1"/>
    <col min="33" max="33" width="10.85546875" customWidth="1"/>
    <col min="34" max="34" width="19.7109375" customWidth="1"/>
    <col min="35" max="35" width="12.28515625" customWidth="1"/>
    <col min="36" max="36" width="12.42578125" customWidth="1"/>
    <col min="37" max="37" width="11.140625" customWidth="1"/>
    <col min="38" max="38" width="23.28515625" customWidth="1"/>
    <col min="39" max="39" width="12.28515625" customWidth="1"/>
    <col min="40" max="40" width="11.5703125" customWidth="1"/>
    <col min="41" max="41" width="8.85546875" customWidth="1"/>
    <col min="42" max="42" width="23.28515625" customWidth="1"/>
    <col min="43" max="43" width="10.42578125" customWidth="1"/>
    <col min="44" max="44" width="12.140625" customWidth="1"/>
    <col min="45" max="45" width="13" customWidth="1"/>
    <col min="46" max="46" width="12.85546875" customWidth="1"/>
    <col min="47" max="47" width="10.5703125" customWidth="1"/>
    <col min="48" max="48" width="21.28515625" customWidth="1"/>
    <col min="49" max="49" width="10.85546875" customWidth="1"/>
    <col min="50" max="50" width="18.5703125" bestFit="1" customWidth="1"/>
  </cols>
  <sheetData>
    <row r="1" spans="1:50" ht="21.75" thickBot="1" x14ac:dyDescent="0.4">
      <c r="B1" s="168" t="s">
        <v>98</v>
      </c>
      <c r="C1" s="168"/>
      <c r="D1" s="168"/>
      <c r="E1" s="168"/>
      <c r="F1" s="168"/>
      <c r="G1" s="168"/>
      <c r="H1" s="168"/>
      <c r="I1" s="168"/>
      <c r="J1" s="168"/>
      <c r="K1" s="168"/>
      <c r="L1" s="168"/>
      <c r="M1" s="168"/>
      <c r="N1" s="168"/>
      <c r="O1" s="168"/>
      <c r="P1" s="168"/>
      <c r="Q1" s="168"/>
      <c r="R1" s="168"/>
      <c r="S1" s="168"/>
      <c r="T1" s="168"/>
      <c r="U1" s="168"/>
      <c r="V1" s="168"/>
      <c r="W1" s="168"/>
      <c r="X1" s="168"/>
      <c r="Y1" s="168"/>
    </row>
    <row r="2" spans="1:50" ht="63.75" customHeight="1" thickBot="1" x14ac:dyDescent="0.3">
      <c r="B2" s="52" t="str">
        <f>B1</f>
        <v>Team 1</v>
      </c>
      <c r="C2" s="14" t="s">
        <v>136</v>
      </c>
      <c r="D2" s="15" t="s">
        <v>137</v>
      </c>
      <c r="E2" s="16" t="s">
        <v>99</v>
      </c>
      <c r="F2" s="17" t="s">
        <v>100</v>
      </c>
      <c r="G2" s="169" t="s">
        <v>138</v>
      </c>
      <c r="H2" s="170"/>
      <c r="I2" s="23" t="s">
        <v>87</v>
      </c>
      <c r="J2" s="24" t="s">
        <v>88</v>
      </c>
      <c r="K2" s="25" t="s">
        <v>89</v>
      </c>
      <c r="L2" s="25" t="s">
        <v>90</v>
      </c>
      <c r="M2" s="26" t="s">
        <v>91</v>
      </c>
      <c r="N2" s="26" t="s">
        <v>92</v>
      </c>
      <c r="O2" s="27" t="s">
        <v>93</v>
      </c>
      <c r="P2" s="27" t="s">
        <v>94</v>
      </c>
      <c r="Q2" s="28" t="s">
        <v>95</v>
      </c>
      <c r="R2" s="20" t="s">
        <v>191</v>
      </c>
      <c r="S2" s="30" t="s">
        <v>190</v>
      </c>
      <c r="T2" s="30" t="s">
        <v>192</v>
      </c>
      <c r="U2" s="38" t="s">
        <v>109</v>
      </c>
      <c r="V2" s="21" t="s">
        <v>266</v>
      </c>
      <c r="W2" s="47" t="s">
        <v>265</v>
      </c>
      <c r="X2" s="62" t="s">
        <v>195</v>
      </c>
      <c r="Y2" s="63" t="s">
        <v>196</v>
      </c>
      <c r="Z2" s="15" t="s">
        <v>304</v>
      </c>
      <c r="AA2" s="15" t="s">
        <v>303</v>
      </c>
      <c r="AB2" s="63" t="s">
        <v>302</v>
      </c>
      <c r="AC2" s="20" t="s">
        <v>309</v>
      </c>
      <c r="AD2" s="30" t="s">
        <v>310</v>
      </c>
      <c r="AE2" s="30" t="s">
        <v>311</v>
      </c>
      <c r="AF2" s="69" t="s">
        <v>308</v>
      </c>
      <c r="AG2" s="21" t="s">
        <v>267</v>
      </c>
      <c r="AH2" s="47" t="s">
        <v>268</v>
      </c>
      <c r="AI2" s="91" t="s">
        <v>376</v>
      </c>
      <c r="AJ2" s="92" t="s">
        <v>377</v>
      </c>
      <c r="AK2" s="92" t="s">
        <v>378</v>
      </c>
      <c r="AL2" s="88" t="s">
        <v>379</v>
      </c>
      <c r="AM2" s="20" t="s">
        <v>417</v>
      </c>
      <c r="AN2" s="30" t="s">
        <v>418</v>
      </c>
      <c r="AO2" s="30" t="s">
        <v>419</v>
      </c>
      <c r="AP2" s="90" t="s">
        <v>420</v>
      </c>
      <c r="AQ2" s="161" t="s">
        <v>460</v>
      </c>
      <c r="AR2" s="26" t="s">
        <v>458</v>
      </c>
      <c r="AS2" s="160" t="s">
        <v>461</v>
      </c>
      <c r="AT2" s="26" t="s">
        <v>457</v>
      </c>
      <c r="AU2" s="26" t="s">
        <v>494</v>
      </c>
      <c r="AV2" s="144" t="s">
        <v>459</v>
      </c>
      <c r="AW2" s="21" t="s">
        <v>411</v>
      </c>
      <c r="AX2" s="144" t="s">
        <v>412</v>
      </c>
    </row>
    <row r="3" spans="1:50" ht="15.75" x14ac:dyDescent="0.25">
      <c r="A3" s="171" t="s">
        <v>305</v>
      </c>
      <c r="B3" s="39" t="s">
        <v>1</v>
      </c>
      <c r="C3" s="43"/>
      <c r="D3" s="36" t="s">
        <v>0</v>
      </c>
      <c r="E3" s="18" t="s">
        <v>101</v>
      </c>
      <c r="F3" s="33" t="str">
        <f t="shared" ref="F3:F32" si="0">IF(D3="X","X","")</f>
        <v>X</v>
      </c>
      <c r="G3" s="6" t="s">
        <v>3</v>
      </c>
      <c r="H3" s="7" t="s">
        <v>4</v>
      </c>
      <c r="I3" s="31"/>
      <c r="J3" s="32"/>
      <c r="K3" s="32" t="str">
        <f t="shared" ref="K3:K32" si="1">IF(AND($I3="X",$J3="X"),"X","")</f>
        <v/>
      </c>
      <c r="L3" s="32"/>
      <c r="M3" s="32" t="str">
        <f t="shared" ref="M3:M32" si="2">IF(AND($I3="X",$J3="X",$L3="X"),"X","")</f>
        <v/>
      </c>
      <c r="N3" s="32"/>
      <c r="O3" s="32" t="str">
        <f t="shared" ref="O3:O32" si="3">IF(AND($I3="X",$J3="X",$L3="X",$N3="X"),"X","")</f>
        <v/>
      </c>
      <c r="P3" s="32"/>
      <c r="Q3" s="33" t="str">
        <f t="shared" ref="Q3:Q32" si="4">IF(AND($I3="X",$J3="X",$L3="X",$N3="X",$P3="X"),"X","")</f>
        <v/>
      </c>
      <c r="R3" s="50">
        <v>29</v>
      </c>
      <c r="S3" s="53"/>
      <c r="T3" s="55">
        <f>IF(S3&gt;=R3,"X",S3/R3)</f>
        <v>0</v>
      </c>
      <c r="U3" s="48" t="s">
        <v>131</v>
      </c>
      <c r="V3" s="50">
        <f>IF(AND($F3="X",$Q3="X",$T3="X"),"X",COUNTIF($F3,"X") + COUNTIF($Q3,"X")+ COUNTIF($T3,"X"))</f>
        <v>1</v>
      </c>
      <c r="W3" s="67" t="s">
        <v>235</v>
      </c>
      <c r="X3" s="53"/>
      <c r="Y3" s="65" t="s">
        <v>197</v>
      </c>
      <c r="Z3" s="75"/>
      <c r="AA3" s="73" t="str">
        <f>IF(AA39="X","X","")</f>
        <v/>
      </c>
      <c r="AB3" s="71" t="s">
        <v>299</v>
      </c>
      <c r="AC3" s="84">
        <v>55</v>
      </c>
      <c r="AD3" s="85"/>
      <c r="AE3" s="81">
        <f>IF(AD3&gt;=AC3,"X",AD3/AC3)</f>
        <v>0</v>
      </c>
      <c r="AF3" s="71" t="s">
        <v>312</v>
      </c>
      <c r="AG3" s="50">
        <f>IF(AND($V3="X",$X3="X",AA3="X",AE3="X"),"X",COUNTIF($T3,"X") + COUNTIF($X3,"X")+ COUNTIF($AA3,"X")+ COUNTIF($AE3,"X"))</f>
        <v>0</v>
      </c>
      <c r="AH3" s="65" t="s">
        <v>345</v>
      </c>
      <c r="AI3" s="84">
        <v>100</v>
      </c>
      <c r="AJ3" s="85"/>
      <c r="AK3" s="81">
        <f>IF(AJ3&gt;=AI3,"X",AJ3/AI3)</f>
        <v>0</v>
      </c>
      <c r="AL3" s="71" t="s">
        <v>380</v>
      </c>
      <c r="AM3" s="84">
        <v>44</v>
      </c>
      <c r="AN3" s="85"/>
      <c r="AO3" s="81">
        <f>IF(AN3&gt;=AM3,"X",AN3/AM3)</f>
        <v>0</v>
      </c>
      <c r="AP3" s="71" t="s">
        <v>423</v>
      </c>
      <c r="AQ3" s="86">
        <v>9</v>
      </c>
      <c r="AR3" s="158"/>
      <c r="AS3" s="78">
        <v>8</v>
      </c>
      <c r="AT3" s="158"/>
      <c r="AU3" s="158">
        <f>IF(AND(AR3="X",AT3="X"),"X",COUNTIF(AR3,"X")+COUNTIF(AT3,"X"))</f>
        <v>0</v>
      </c>
      <c r="AV3" s="65" t="s">
        <v>462</v>
      </c>
      <c r="AW3" s="50">
        <f>IF(AND($V3="X",$AO3="X",AG3="X",AK3="X",AU3="X"),"X",(COUNTIF(V3,"X")+COUNTIF(AG3,"X")+COUNTIF(AK3,"X")+COUNTIF(AO3,"X")+COUNTIF(AU3,"X")))</f>
        <v>0</v>
      </c>
      <c r="AX3" s="65" t="s">
        <v>503</v>
      </c>
    </row>
    <row r="4" spans="1:50" ht="15.75" x14ac:dyDescent="0.25">
      <c r="A4" s="171"/>
      <c r="B4" s="40" t="s">
        <v>2</v>
      </c>
      <c r="C4" s="44"/>
      <c r="D4" s="45" t="s">
        <v>0</v>
      </c>
      <c r="E4" s="42" t="s">
        <v>102</v>
      </c>
      <c r="F4" s="2" t="str">
        <f t="shared" si="0"/>
        <v>X</v>
      </c>
      <c r="G4" s="34" t="s">
        <v>5</v>
      </c>
      <c r="H4" s="8" t="s">
        <v>6</v>
      </c>
      <c r="I4" s="1"/>
      <c r="J4" s="35"/>
      <c r="K4" s="35" t="str">
        <f t="shared" si="1"/>
        <v/>
      </c>
      <c r="L4" s="35"/>
      <c r="M4" s="35" t="str">
        <f t="shared" si="2"/>
        <v/>
      </c>
      <c r="N4" s="35"/>
      <c r="O4" s="35" t="str">
        <f t="shared" si="3"/>
        <v/>
      </c>
      <c r="P4" s="35"/>
      <c r="Q4" s="2" t="str">
        <f t="shared" si="4"/>
        <v/>
      </c>
      <c r="R4" s="50">
        <v>40</v>
      </c>
      <c r="S4" s="53"/>
      <c r="T4" s="55">
        <f t="shared" ref="T4:T32" si="5">IF(S4&gt;=R4,"X",S4/R4)</f>
        <v>0</v>
      </c>
      <c r="U4" s="48" t="s">
        <v>158</v>
      </c>
      <c r="V4" s="50">
        <f t="shared" ref="V4:V32" si="6">IF(AND($F4="X",$Q4="X",$T4="X"),"X",COUNTIF($F4,"X") + COUNTIF($Q4,"X")+ COUNTIF($T4,"X"))</f>
        <v>1</v>
      </c>
      <c r="W4" s="67" t="s">
        <v>236</v>
      </c>
      <c r="X4" s="53"/>
      <c r="Y4" s="65" t="s">
        <v>198</v>
      </c>
      <c r="Z4" s="76"/>
      <c r="AA4" s="53" t="str">
        <f>IF(AA35="X","X","")</f>
        <v/>
      </c>
      <c r="AB4" s="65" t="s">
        <v>291</v>
      </c>
      <c r="AC4" s="86">
        <v>250</v>
      </c>
      <c r="AD4" s="78"/>
      <c r="AE4" s="55">
        <f t="shared" ref="AE4:AE32" si="7">IF(AD4&gt;=AC4,"X",AD4/AC4)</f>
        <v>0</v>
      </c>
      <c r="AF4" s="65" t="s">
        <v>313</v>
      </c>
      <c r="AG4" s="50">
        <f t="shared" ref="AG4:AG32" si="8">IF(AND($V4="X",$X4="X",AA4="X",AE4="X"),"X",COUNTIF($T4,"X") + COUNTIF($X4,"X")+ COUNTIF($AA4,"X")+ COUNTIF($AE4,"X"))</f>
        <v>0</v>
      </c>
      <c r="AH4" s="65" t="s">
        <v>346</v>
      </c>
      <c r="AI4" s="86">
        <v>190</v>
      </c>
      <c r="AJ4" s="60"/>
      <c r="AK4" s="55">
        <f t="shared" ref="AK4:AK32" si="9">IF(AJ4&gt;=AI4,"X",AJ4/AI4)</f>
        <v>0</v>
      </c>
      <c r="AL4" s="65" t="s">
        <v>381</v>
      </c>
      <c r="AM4" s="86">
        <v>120</v>
      </c>
      <c r="AN4" s="78"/>
      <c r="AO4" s="55">
        <f t="shared" ref="AO4:AO32" si="10">IF(AN4&gt;=AM4,"X",AN4/AM4)</f>
        <v>0</v>
      </c>
      <c r="AP4" s="65" t="s">
        <v>449</v>
      </c>
      <c r="AQ4" s="86">
        <v>8</v>
      </c>
      <c r="AR4" s="158"/>
      <c r="AS4" s="78">
        <v>8</v>
      </c>
      <c r="AT4" s="158"/>
      <c r="AU4" s="158">
        <f t="shared" ref="AU4:AU32" si="11">IF(AND(AR4="X",AT4="X"),"X",COUNTIF(AR4,"X")+COUNTIF(AT4,"X"))</f>
        <v>0</v>
      </c>
      <c r="AV4" s="65" t="s">
        <v>463</v>
      </c>
      <c r="AW4" s="50">
        <f t="shared" ref="AW4:AW31" si="12">IF(AND($V4="X",$AO4="X",AG4="X",AK4="X",AU4="X"),"X",(COUNTIF(V4,"X")+COUNTIF(AG4,"X")+COUNTIF(AK4,"X")+COUNTIF(AO4,"X")+COUNTIF(AU4,"X")))</f>
        <v>0</v>
      </c>
      <c r="AX4" s="65" t="s">
        <v>504</v>
      </c>
    </row>
    <row r="5" spans="1:50" ht="15.75" x14ac:dyDescent="0.25">
      <c r="A5" s="171"/>
      <c r="B5" s="40" t="s">
        <v>9</v>
      </c>
      <c r="C5" s="44"/>
      <c r="D5" s="45" t="s">
        <v>0</v>
      </c>
      <c r="E5" s="42" t="s">
        <v>103</v>
      </c>
      <c r="F5" s="2" t="str">
        <f t="shared" si="0"/>
        <v>X</v>
      </c>
      <c r="G5" s="34" t="s">
        <v>7</v>
      </c>
      <c r="H5" s="8" t="s">
        <v>8</v>
      </c>
      <c r="I5" s="1"/>
      <c r="J5" s="35"/>
      <c r="K5" s="35" t="str">
        <f t="shared" si="1"/>
        <v/>
      </c>
      <c r="L5" s="35"/>
      <c r="M5" s="35" t="str">
        <f t="shared" si="2"/>
        <v/>
      </c>
      <c r="N5" s="35"/>
      <c r="O5" s="35" t="str">
        <f t="shared" si="3"/>
        <v/>
      </c>
      <c r="P5" s="35"/>
      <c r="Q5" s="2" t="str">
        <f t="shared" si="4"/>
        <v/>
      </c>
      <c r="R5" s="50">
        <v>62</v>
      </c>
      <c r="S5" s="53"/>
      <c r="T5" s="55">
        <f t="shared" si="5"/>
        <v>0</v>
      </c>
      <c r="U5" s="48" t="s">
        <v>159</v>
      </c>
      <c r="V5" s="50">
        <f t="shared" si="6"/>
        <v>1</v>
      </c>
      <c r="W5" s="67" t="s">
        <v>237</v>
      </c>
      <c r="X5" s="53"/>
      <c r="Y5" s="65" t="s">
        <v>199</v>
      </c>
      <c r="Z5" s="76"/>
      <c r="AA5" s="53" t="str">
        <f>IF(AA34="X","X","")</f>
        <v/>
      </c>
      <c r="AB5" s="65" t="s">
        <v>272</v>
      </c>
      <c r="AC5" s="86">
        <v>310</v>
      </c>
      <c r="AD5" s="78"/>
      <c r="AE5" s="55">
        <f t="shared" si="7"/>
        <v>0</v>
      </c>
      <c r="AF5" s="65" t="s">
        <v>314</v>
      </c>
      <c r="AG5" s="50">
        <f t="shared" si="8"/>
        <v>0</v>
      </c>
      <c r="AH5" s="65" t="s">
        <v>347</v>
      </c>
      <c r="AI5" s="86">
        <v>75</v>
      </c>
      <c r="AJ5" s="60"/>
      <c r="AK5" s="55">
        <f t="shared" si="9"/>
        <v>0</v>
      </c>
      <c r="AL5" s="65" t="s">
        <v>382</v>
      </c>
      <c r="AM5" s="86">
        <v>70</v>
      </c>
      <c r="AN5" s="78"/>
      <c r="AO5" s="55">
        <f t="shared" si="10"/>
        <v>0</v>
      </c>
      <c r="AP5" s="65" t="s">
        <v>450</v>
      </c>
      <c r="AQ5" s="86">
        <v>9</v>
      </c>
      <c r="AR5" s="158"/>
      <c r="AS5" s="78">
        <v>8</v>
      </c>
      <c r="AT5" s="158"/>
      <c r="AU5" s="158">
        <f t="shared" si="11"/>
        <v>0</v>
      </c>
      <c r="AV5" s="65" t="s">
        <v>464</v>
      </c>
      <c r="AW5" s="50">
        <f t="shared" si="12"/>
        <v>0</v>
      </c>
      <c r="AX5" s="65" t="s">
        <v>505</v>
      </c>
    </row>
    <row r="6" spans="1:50" ht="15.75" x14ac:dyDescent="0.25">
      <c r="A6" s="171"/>
      <c r="B6" s="40" t="s">
        <v>12</v>
      </c>
      <c r="C6" s="44"/>
      <c r="D6" s="45" t="s">
        <v>0</v>
      </c>
      <c r="E6" s="42" t="s">
        <v>104</v>
      </c>
      <c r="F6" s="2" t="str">
        <f t="shared" si="0"/>
        <v>X</v>
      </c>
      <c r="G6" s="34" t="s">
        <v>10</v>
      </c>
      <c r="H6" s="8" t="s">
        <v>11</v>
      </c>
      <c r="I6" s="1"/>
      <c r="J6" s="35"/>
      <c r="K6" s="35" t="str">
        <f t="shared" si="1"/>
        <v/>
      </c>
      <c r="L6" s="35"/>
      <c r="M6" s="35" t="str">
        <f t="shared" si="2"/>
        <v/>
      </c>
      <c r="N6" s="35"/>
      <c r="O6" s="35" t="str">
        <f t="shared" si="3"/>
        <v/>
      </c>
      <c r="P6" s="35"/>
      <c r="Q6" s="2" t="str">
        <f t="shared" si="4"/>
        <v/>
      </c>
      <c r="R6" s="44">
        <v>107</v>
      </c>
      <c r="S6" s="53"/>
      <c r="T6" s="55">
        <f t="shared" si="5"/>
        <v>0</v>
      </c>
      <c r="U6" s="48" t="s">
        <v>160</v>
      </c>
      <c r="V6" s="50">
        <f t="shared" si="6"/>
        <v>1</v>
      </c>
      <c r="W6" s="67" t="s">
        <v>238</v>
      </c>
      <c r="X6" s="53"/>
      <c r="Y6" s="65" t="s">
        <v>200</v>
      </c>
      <c r="Z6" s="76"/>
      <c r="AA6" s="53" t="str">
        <f>IF(AA34="X","X","")</f>
        <v/>
      </c>
      <c r="AB6" s="65" t="s">
        <v>273</v>
      </c>
      <c r="AC6" s="86">
        <v>230</v>
      </c>
      <c r="AD6" s="78"/>
      <c r="AE6" s="55">
        <f t="shared" si="7"/>
        <v>0</v>
      </c>
      <c r="AF6" s="65" t="s">
        <v>315</v>
      </c>
      <c r="AG6" s="50">
        <f t="shared" si="8"/>
        <v>0</v>
      </c>
      <c r="AH6" s="65" t="s">
        <v>348</v>
      </c>
      <c r="AI6" s="86">
        <v>130</v>
      </c>
      <c r="AJ6" s="60"/>
      <c r="AK6" s="55">
        <f t="shared" si="9"/>
        <v>0</v>
      </c>
      <c r="AL6" s="65" t="s">
        <v>383</v>
      </c>
      <c r="AM6" s="86">
        <v>150</v>
      </c>
      <c r="AN6" s="78"/>
      <c r="AO6" s="55">
        <f t="shared" si="10"/>
        <v>0</v>
      </c>
      <c r="AP6" s="65" t="s">
        <v>451</v>
      </c>
      <c r="AQ6" s="86">
        <v>8</v>
      </c>
      <c r="AR6" s="158"/>
      <c r="AS6" s="78">
        <v>8</v>
      </c>
      <c r="AT6" s="158"/>
      <c r="AU6" s="158">
        <f t="shared" si="11"/>
        <v>0</v>
      </c>
      <c r="AV6" s="65" t="s">
        <v>465</v>
      </c>
      <c r="AW6" s="50">
        <f t="shared" si="12"/>
        <v>0</v>
      </c>
      <c r="AX6" s="65" t="s">
        <v>506</v>
      </c>
    </row>
    <row r="7" spans="1:50" ht="15.75" x14ac:dyDescent="0.25">
      <c r="A7" s="171"/>
      <c r="B7" s="40" t="s">
        <v>18</v>
      </c>
      <c r="C7" s="44"/>
      <c r="D7" s="45" t="s">
        <v>0</v>
      </c>
      <c r="E7" s="42" t="s">
        <v>105</v>
      </c>
      <c r="F7" s="2" t="str">
        <f t="shared" si="0"/>
        <v>X</v>
      </c>
      <c r="G7" s="34" t="s">
        <v>16</v>
      </c>
      <c r="H7" s="8" t="s">
        <v>17</v>
      </c>
      <c r="I7" s="1"/>
      <c r="J7" s="35"/>
      <c r="K7" s="35" t="str">
        <f t="shared" si="1"/>
        <v/>
      </c>
      <c r="L7" s="35"/>
      <c r="M7" s="35" t="str">
        <f t="shared" si="2"/>
        <v/>
      </c>
      <c r="N7" s="35"/>
      <c r="O7" s="35" t="str">
        <f t="shared" si="3"/>
        <v/>
      </c>
      <c r="P7" s="35"/>
      <c r="Q7" s="2" t="str">
        <f t="shared" si="4"/>
        <v/>
      </c>
      <c r="R7" s="50">
        <v>55</v>
      </c>
      <c r="S7" s="53"/>
      <c r="T7" s="55">
        <f t="shared" si="5"/>
        <v>0</v>
      </c>
      <c r="U7" s="48" t="s">
        <v>161</v>
      </c>
      <c r="V7" s="50">
        <f t="shared" si="6"/>
        <v>1</v>
      </c>
      <c r="W7" s="67" t="s">
        <v>239</v>
      </c>
      <c r="X7" s="53"/>
      <c r="Y7" s="65" t="s">
        <v>201</v>
      </c>
      <c r="Z7" s="76"/>
      <c r="AA7" s="53" t="str">
        <f>IF(AA36="X","X","")</f>
        <v/>
      </c>
      <c r="AB7" s="65" t="s">
        <v>279</v>
      </c>
      <c r="AC7" s="86">
        <v>225</v>
      </c>
      <c r="AD7" s="78"/>
      <c r="AE7" s="55">
        <f t="shared" si="7"/>
        <v>0</v>
      </c>
      <c r="AF7" s="65" t="s">
        <v>317</v>
      </c>
      <c r="AG7" s="50">
        <f t="shared" si="8"/>
        <v>0</v>
      </c>
      <c r="AH7" s="65" t="s">
        <v>349</v>
      </c>
      <c r="AI7" s="86">
        <v>65</v>
      </c>
      <c r="AJ7" s="60"/>
      <c r="AK7" s="55">
        <f t="shared" si="9"/>
        <v>0</v>
      </c>
      <c r="AL7" s="65" t="s">
        <v>384</v>
      </c>
      <c r="AM7" s="86">
        <v>200</v>
      </c>
      <c r="AN7" s="78"/>
      <c r="AO7" s="55">
        <f t="shared" si="10"/>
        <v>0</v>
      </c>
      <c r="AP7" s="65" t="s">
        <v>452</v>
      </c>
      <c r="AQ7" s="86">
        <v>6</v>
      </c>
      <c r="AR7" s="158"/>
      <c r="AS7" s="78">
        <v>8</v>
      </c>
      <c r="AT7" s="158"/>
      <c r="AU7" s="158">
        <f t="shared" si="11"/>
        <v>0</v>
      </c>
      <c r="AV7" s="65" t="s">
        <v>466</v>
      </c>
      <c r="AW7" s="50">
        <f t="shared" si="12"/>
        <v>0</v>
      </c>
      <c r="AX7" s="65" t="s">
        <v>507</v>
      </c>
    </row>
    <row r="8" spans="1:50" ht="15.75" x14ac:dyDescent="0.25">
      <c r="A8" s="171"/>
      <c r="B8" s="40" t="s">
        <v>15</v>
      </c>
      <c r="C8" s="44"/>
      <c r="D8" s="45" t="s">
        <v>0</v>
      </c>
      <c r="E8" s="42" t="s">
        <v>106</v>
      </c>
      <c r="F8" s="2" t="str">
        <f t="shared" si="0"/>
        <v>X</v>
      </c>
      <c r="G8" s="34" t="s">
        <v>13</v>
      </c>
      <c r="H8" s="8" t="s">
        <v>14</v>
      </c>
      <c r="I8" s="1"/>
      <c r="J8" s="35"/>
      <c r="K8" s="35" t="str">
        <f t="shared" si="1"/>
        <v/>
      </c>
      <c r="L8" s="35"/>
      <c r="M8" s="35" t="str">
        <f t="shared" si="2"/>
        <v/>
      </c>
      <c r="N8" s="35"/>
      <c r="O8" s="35" t="str">
        <f t="shared" si="3"/>
        <v/>
      </c>
      <c r="P8" s="35"/>
      <c r="Q8" s="2" t="str">
        <f t="shared" si="4"/>
        <v/>
      </c>
      <c r="R8" s="50">
        <v>64</v>
      </c>
      <c r="S8" s="53"/>
      <c r="T8" s="55">
        <f t="shared" si="5"/>
        <v>0</v>
      </c>
      <c r="U8" s="48" t="s">
        <v>162</v>
      </c>
      <c r="V8" s="50">
        <f t="shared" si="6"/>
        <v>1</v>
      </c>
      <c r="W8" s="67" t="s">
        <v>240</v>
      </c>
      <c r="X8" s="53"/>
      <c r="Y8" s="65" t="s">
        <v>202</v>
      </c>
      <c r="Z8" s="76"/>
      <c r="AA8" s="53" t="str">
        <f>IF(AA37="X","X","")</f>
        <v/>
      </c>
      <c r="AB8" s="65" t="s">
        <v>295</v>
      </c>
      <c r="AC8" s="86">
        <v>130</v>
      </c>
      <c r="AD8" s="78"/>
      <c r="AE8" s="55">
        <f t="shared" si="7"/>
        <v>0</v>
      </c>
      <c r="AF8" s="65" t="s">
        <v>318</v>
      </c>
      <c r="AG8" s="50">
        <f t="shared" si="8"/>
        <v>0</v>
      </c>
      <c r="AH8" s="65" t="s">
        <v>350</v>
      </c>
      <c r="AI8" s="86">
        <v>110</v>
      </c>
      <c r="AJ8" s="60"/>
      <c r="AK8" s="55">
        <f t="shared" si="9"/>
        <v>0</v>
      </c>
      <c r="AL8" s="65" t="s">
        <v>385</v>
      </c>
      <c r="AM8" s="86">
        <v>100</v>
      </c>
      <c r="AN8" s="78"/>
      <c r="AO8" s="55">
        <f t="shared" si="10"/>
        <v>0</v>
      </c>
      <c r="AP8" s="65" t="s">
        <v>453</v>
      </c>
      <c r="AQ8" s="86">
        <v>9</v>
      </c>
      <c r="AR8" s="158"/>
      <c r="AS8" s="78">
        <v>8</v>
      </c>
      <c r="AT8" s="158"/>
      <c r="AU8" s="158">
        <f t="shared" si="11"/>
        <v>0</v>
      </c>
      <c r="AV8" s="65" t="s">
        <v>467</v>
      </c>
      <c r="AW8" s="50">
        <f t="shared" si="12"/>
        <v>0</v>
      </c>
      <c r="AX8" s="65" t="s">
        <v>508</v>
      </c>
    </row>
    <row r="9" spans="1:50" ht="15.75" x14ac:dyDescent="0.25">
      <c r="A9" s="171"/>
      <c r="B9" s="40" t="s">
        <v>21</v>
      </c>
      <c r="C9" s="44"/>
      <c r="D9" s="45" t="s">
        <v>0</v>
      </c>
      <c r="E9" s="42" t="s">
        <v>107</v>
      </c>
      <c r="F9" s="2" t="str">
        <f t="shared" si="0"/>
        <v>X</v>
      </c>
      <c r="G9" s="34" t="s">
        <v>19</v>
      </c>
      <c r="H9" s="8" t="s">
        <v>20</v>
      </c>
      <c r="I9" s="1"/>
      <c r="J9" s="35"/>
      <c r="K9" s="35" t="str">
        <f t="shared" si="1"/>
        <v/>
      </c>
      <c r="L9" s="35"/>
      <c r="M9" s="35" t="str">
        <f t="shared" si="2"/>
        <v/>
      </c>
      <c r="N9" s="35"/>
      <c r="O9" s="35" t="str">
        <f t="shared" si="3"/>
        <v/>
      </c>
      <c r="P9" s="35"/>
      <c r="Q9" s="2" t="str">
        <f t="shared" si="4"/>
        <v/>
      </c>
      <c r="R9" s="50">
        <v>70</v>
      </c>
      <c r="S9" s="53"/>
      <c r="T9" s="55">
        <f t="shared" si="5"/>
        <v>0</v>
      </c>
      <c r="U9" s="48" t="s">
        <v>164</v>
      </c>
      <c r="V9" s="50">
        <f t="shared" si="6"/>
        <v>1</v>
      </c>
      <c r="W9" s="67" t="s">
        <v>241</v>
      </c>
      <c r="X9" s="53"/>
      <c r="Y9" s="65" t="s">
        <v>203</v>
      </c>
      <c r="Z9" s="76"/>
      <c r="AA9" s="53" t="str">
        <f>IF(AA37="X","X","")</f>
        <v/>
      </c>
      <c r="AB9" s="65" t="s">
        <v>294</v>
      </c>
      <c r="AC9" s="86">
        <v>300</v>
      </c>
      <c r="AD9" s="78"/>
      <c r="AE9" s="55">
        <f t="shared" si="7"/>
        <v>0</v>
      </c>
      <c r="AF9" s="65" t="s">
        <v>319</v>
      </c>
      <c r="AG9" s="50">
        <f t="shared" si="8"/>
        <v>0</v>
      </c>
      <c r="AH9" s="65" t="s">
        <v>351</v>
      </c>
      <c r="AI9" s="86">
        <v>150</v>
      </c>
      <c r="AJ9" s="60"/>
      <c r="AK9" s="55">
        <f t="shared" si="9"/>
        <v>0</v>
      </c>
      <c r="AL9" s="65" t="s">
        <v>386</v>
      </c>
      <c r="AM9" s="86">
        <v>100</v>
      </c>
      <c r="AN9" s="78"/>
      <c r="AO9" s="55">
        <f t="shared" si="10"/>
        <v>0</v>
      </c>
      <c r="AP9" s="65" t="s">
        <v>448</v>
      </c>
      <c r="AQ9" s="86">
        <v>9</v>
      </c>
      <c r="AR9" s="158"/>
      <c r="AS9" s="78">
        <v>8</v>
      </c>
      <c r="AT9" s="158"/>
      <c r="AU9" s="158">
        <f t="shared" si="11"/>
        <v>0</v>
      </c>
      <c r="AV9" s="65" t="s">
        <v>468</v>
      </c>
      <c r="AW9" s="50">
        <f t="shared" si="12"/>
        <v>0</v>
      </c>
      <c r="AX9" s="65" t="s">
        <v>512</v>
      </c>
    </row>
    <row r="10" spans="1:50" ht="15.75" x14ac:dyDescent="0.25">
      <c r="A10" s="171"/>
      <c r="B10" s="40" t="s">
        <v>24</v>
      </c>
      <c r="C10" s="44"/>
      <c r="D10" s="45" t="s">
        <v>0</v>
      </c>
      <c r="E10" s="42" t="s">
        <v>108</v>
      </c>
      <c r="F10" s="2" t="str">
        <f t="shared" si="0"/>
        <v>X</v>
      </c>
      <c r="G10" s="34" t="s">
        <v>22</v>
      </c>
      <c r="H10" s="8" t="s">
        <v>23</v>
      </c>
      <c r="I10" s="1"/>
      <c r="J10" s="35"/>
      <c r="K10" s="35" t="str">
        <f t="shared" si="1"/>
        <v/>
      </c>
      <c r="L10" s="35"/>
      <c r="M10" s="35" t="str">
        <f t="shared" si="2"/>
        <v/>
      </c>
      <c r="N10" s="35"/>
      <c r="O10" s="35" t="str">
        <f t="shared" si="3"/>
        <v/>
      </c>
      <c r="P10" s="35"/>
      <c r="Q10" s="2" t="str">
        <f t="shared" si="4"/>
        <v/>
      </c>
      <c r="R10" s="44">
        <v>75</v>
      </c>
      <c r="S10" s="53"/>
      <c r="T10" s="55">
        <f t="shared" si="5"/>
        <v>0</v>
      </c>
      <c r="U10" s="48" t="s">
        <v>165</v>
      </c>
      <c r="V10" s="50">
        <f t="shared" si="6"/>
        <v>1</v>
      </c>
      <c r="W10" s="67" t="s">
        <v>242</v>
      </c>
      <c r="X10" s="53"/>
      <c r="Y10" s="65" t="s">
        <v>204</v>
      </c>
      <c r="Z10" s="76"/>
      <c r="AA10" s="53" t="str">
        <f>IF(AA36="X","X","")</f>
        <v/>
      </c>
      <c r="AB10" s="65" t="s">
        <v>281</v>
      </c>
      <c r="AC10" s="86">
        <v>325</v>
      </c>
      <c r="AD10" s="78"/>
      <c r="AE10" s="55">
        <f t="shared" si="7"/>
        <v>0</v>
      </c>
      <c r="AF10" s="65" t="s">
        <v>320</v>
      </c>
      <c r="AG10" s="50">
        <f t="shared" si="8"/>
        <v>0</v>
      </c>
      <c r="AH10" s="65" t="s">
        <v>352</v>
      </c>
      <c r="AI10" s="86">
        <v>100</v>
      </c>
      <c r="AJ10" s="60"/>
      <c r="AK10" s="55">
        <f t="shared" si="9"/>
        <v>0</v>
      </c>
      <c r="AL10" s="65" t="s">
        <v>387</v>
      </c>
      <c r="AM10" s="86">
        <v>140</v>
      </c>
      <c r="AN10" s="78"/>
      <c r="AO10" s="55">
        <f t="shared" si="10"/>
        <v>0</v>
      </c>
      <c r="AP10" s="65" t="s">
        <v>447</v>
      </c>
      <c r="AQ10" s="86">
        <v>8</v>
      </c>
      <c r="AR10" s="158"/>
      <c r="AS10" s="78">
        <v>8</v>
      </c>
      <c r="AT10" s="158"/>
      <c r="AU10" s="158">
        <f t="shared" si="11"/>
        <v>0</v>
      </c>
      <c r="AV10" s="65" t="s">
        <v>469</v>
      </c>
      <c r="AW10" s="50">
        <f t="shared" si="12"/>
        <v>0</v>
      </c>
      <c r="AX10" s="65" t="s">
        <v>509</v>
      </c>
    </row>
    <row r="11" spans="1:50" ht="15.75" x14ac:dyDescent="0.25">
      <c r="A11" s="171"/>
      <c r="B11" s="40" t="s">
        <v>27</v>
      </c>
      <c r="C11" s="44"/>
      <c r="D11" s="45" t="s">
        <v>0</v>
      </c>
      <c r="E11" s="42" t="s">
        <v>110</v>
      </c>
      <c r="F11" s="2" t="str">
        <f t="shared" si="0"/>
        <v>X</v>
      </c>
      <c r="G11" s="34" t="s">
        <v>25</v>
      </c>
      <c r="H11" s="8" t="s">
        <v>26</v>
      </c>
      <c r="I11" s="1"/>
      <c r="J11" s="35"/>
      <c r="K11" s="35" t="str">
        <f t="shared" si="1"/>
        <v/>
      </c>
      <c r="L11" s="35"/>
      <c r="M11" s="35" t="str">
        <f t="shared" si="2"/>
        <v/>
      </c>
      <c r="N11" s="35"/>
      <c r="O11" s="35" t="str">
        <f t="shared" si="3"/>
        <v/>
      </c>
      <c r="P11" s="35"/>
      <c r="Q11" s="2" t="str">
        <f t="shared" si="4"/>
        <v/>
      </c>
      <c r="R11" s="50">
        <v>22</v>
      </c>
      <c r="S11" s="53"/>
      <c r="T11" s="55">
        <f t="shared" si="5"/>
        <v>0</v>
      </c>
      <c r="U11" s="48" t="s">
        <v>166</v>
      </c>
      <c r="V11" s="50">
        <f t="shared" si="6"/>
        <v>1</v>
      </c>
      <c r="W11" s="67" t="s">
        <v>243</v>
      </c>
      <c r="X11" s="53"/>
      <c r="Y11" s="65" t="s">
        <v>205</v>
      </c>
      <c r="Z11" s="76"/>
      <c r="AA11" s="53" t="str">
        <f>IF(AA39="X","X","")</f>
        <v/>
      </c>
      <c r="AB11" s="65" t="s">
        <v>300</v>
      </c>
      <c r="AC11" s="86">
        <v>55</v>
      </c>
      <c r="AD11" s="78"/>
      <c r="AE11" s="55">
        <f t="shared" si="7"/>
        <v>0</v>
      </c>
      <c r="AF11" s="65" t="s">
        <v>321</v>
      </c>
      <c r="AG11" s="50">
        <f t="shared" si="8"/>
        <v>0</v>
      </c>
      <c r="AH11" s="65" t="s">
        <v>353</v>
      </c>
      <c r="AI11" s="86">
        <v>120</v>
      </c>
      <c r="AJ11" s="60"/>
      <c r="AK11" s="55">
        <f t="shared" si="9"/>
        <v>0</v>
      </c>
      <c r="AL11" s="65" t="s">
        <v>388</v>
      </c>
      <c r="AM11" s="86">
        <v>44</v>
      </c>
      <c r="AN11" s="78"/>
      <c r="AO11" s="55">
        <f t="shared" si="10"/>
        <v>0</v>
      </c>
      <c r="AP11" s="65" t="s">
        <v>446</v>
      </c>
      <c r="AQ11" s="86">
        <v>9</v>
      </c>
      <c r="AR11" s="158"/>
      <c r="AS11" s="78">
        <v>8</v>
      </c>
      <c r="AT11" s="158"/>
      <c r="AU11" s="158">
        <f t="shared" si="11"/>
        <v>0</v>
      </c>
      <c r="AV11" s="65" t="s">
        <v>470</v>
      </c>
      <c r="AW11" s="50">
        <f t="shared" si="12"/>
        <v>0</v>
      </c>
      <c r="AX11" s="65" t="s">
        <v>510</v>
      </c>
    </row>
    <row r="12" spans="1:50" ht="15.75" x14ac:dyDescent="0.25">
      <c r="A12" s="171"/>
      <c r="B12" s="40" t="s">
        <v>30</v>
      </c>
      <c r="C12" s="44"/>
      <c r="D12" s="45" t="s">
        <v>0</v>
      </c>
      <c r="E12" s="42" t="s">
        <v>111</v>
      </c>
      <c r="F12" s="2" t="str">
        <f t="shared" si="0"/>
        <v>X</v>
      </c>
      <c r="G12" s="34" t="s">
        <v>28</v>
      </c>
      <c r="H12" s="8" t="s">
        <v>29</v>
      </c>
      <c r="I12" s="1"/>
      <c r="J12" s="35"/>
      <c r="K12" s="35" t="str">
        <f t="shared" si="1"/>
        <v/>
      </c>
      <c r="L12" s="35"/>
      <c r="M12" s="35" t="str">
        <f t="shared" si="2"/>
        <v/>
      </c>
      <c r="N12" s="35"/>
      <c r="O12" s="35" t="str">
        <f t="shared" si="3"/>
        <v/>
      </c>
      <c r="P12" s="35"/>
      <c r="Q12" s="2" t="str">
        <f t="shared" si="4"/>
        <v/>
      </c>
      <c r="R12" s="50">
        <v>81</v>
      </c>
      <c r="S12" s="53"/>
      <c r="T12" s="55">
        <f t="shared" si="5"/>
        <v>0</v>
      </c>
      <c r="U12" s="48" t="s">
        <v>167</v>
      </c>
      <c r="V12" s="50">
        <f t="shared" si="6"/>
        <v>1</v>
      </c>
      <c r="W12" s="67" t="s">
        <v>244</v>
      </c>
      <c r="X12" s="53"/>
      <c r="Y12" s="65" t="s">
        <v>206</v>
      </c>
      <c r="Z12" s="76"/>
      <c r="AA12" s="53" t="str">
        <f>IF(AA36="X","X","")</f>
        <v/>
      </c>
      <c r="AB12" s="65" t="s">
        <v>277</v>
      </c>
      <c r="AC12" s="86">
        <v>230</v>
      </c>
      <c r="AD12" s="78"/>
      <c r="AE12" s="55">
        <f t="shared" si="7"/>
        <v>0</v>
      </c>
      <c r="AF12" s="65" t="s">
        <v>322</v>
      </c>
      <c r="AG12" s="50">
        <f t="shared" si="8"/>
        <v>0</v>
      </c>
      <c r="AH12" s="65" t="s">
        <v>354</v>
      </c>
      <c r="AI12" s="86">
        <v>170</v>
      </c>
      <c r="AJ12" s="60"/>
      <c r="AK12" s="55">
        <f t="shared" si="9"/>
        <v>0</v>
      </c>
      <c r="AL12" s="65" t="s">
        <v>389</v>
      </c>
      <c r="AM12" s="86">
        <v>100</v>
      </c>
      <c r="AN12" s="78"/>
      <c r="AO12" s="55">
        <f t="shared" si="10"/>
        <v>0</v>
      </c>
      <c r="AP12" s="65" t="s">
        <v>445</v>
      </c>
      <c r="AQ12" s="86">
        <v>9</v>
      </c>
      <c r="AR12" s="158"/>
      <c r="AS12" s="78">
        <v>8</v>
      </c>
      <c r="AT12" s="158"/>
      <c r="AU12" s="158">
        <f t="shared" si="11"/>
        <v>0</v>
      </c>
      <c r="AV12" s="65" t="s">
        <v>471</v>
      </c>
      <c r="AW12" s="50">
        <f t="shared" si="12"/>
        <v>0</v>
      </c>
      <c r="AX12" s="65" t="s">
        <v>511</v>
      </c>
    </row>
    <row r="13" spans="1:50" ht="15.75" x14ac:dyDescent="0.25">
      <c r="A13" s="171"/>
      <c r="B13" s="40" t="s">
        <v>33</v>
      </c>
      <c r="C13" s="44"/>
      <c r="D13" s="45" t="s">
        <v>0</v>
      </c>
      <c r="E13" s="42" t="s">
        <v>112</v>
      </c>
      <c r="F13" s="2" t="str">
        <f t="shared" si="0"/>
        <v>X</v>
      </c>
      <c r="G13" s="34" t="s">
        <v>31</v>
      </c>
      <c r="H13" s="8" t="s">
        <v>32</v>
      </c>
      <c r="I13" s="1"/>
      <c r="J13" s="35"/>
      <c r="K13" s="35" t="str">
        <f t="shared" si="1"/>
        <v/>
      </c>
      <c r="L13" s="35"/>
      <c r="M13" s="35" t="str">
        <f t="shared" si="2"/>
        <v/>
      </c>
      <c r="N13" s="35"/>
      <c r="O13" s="35" t="str">
        <f t="shared" si="3"/>
        <v/>
      </c>
      <c r="P13" s="35"/>
      <c r="Q13" s="2" t="str">
        <f t="shared" si="4"/>
        <v/>
      </c>
      <c r="R13" s="50">
        <v>30</v>
      </c>
      <c r="S13" s="53"/>
      <c r="T13" s="55">
        <f t="shared" si="5"/>
        <v>0</v>
      </c>
      <c r="U13" s="48" t="s">
        <v>169</v>
      </c>
      <c r="V13" s="50">
        <f t="shared" si="6"/>
        <v>1</v>
      </c>
      <c r="W13" s="67" t="s">
        <v>245</v>
      </c>
      <c r="X13" s="53"/>
      <c r="Y13" s="65" t="s">
        <v>207</v>
      </c>
      <c r="Z13" s="76"/>
      <c r="AA13" s="53" t="str">
        <f>IF(AA38="X","X","")</f>
        <v/>
      </c>
      <c r="AB13" s="65" t="s">
        <v>286</v>
      </c>
      <c r="AC13" s="86">
        <v>150</v>
      </c>
      <c r="AD13" s="78"/>
      <c r="AE13" s="55">
        <f t="shared" si="7"/>
        <v>0</v>
      </c>
      <c r="AF13" s="65" t="s">
        <v>323</v>
      </c>
      <c r="AG13" s="50">
        <f t="shared" si="8"/>
        <v>0</v>
      </c>
      <c r="AH13" s="65" t="s">
        <v>355</v>
      </c>
      <c r="AI13" s="86">
        <v>110</v>
      </c>
      <c r="AJ13" s="60"/>
      <c r="AK13" s="55">
        <f t="shared" si="9"/>
        <v>0</v>
      </c>
      <c r="AL13" s="65" t="s">
        <v>390</v>
      </c>
      <c r="AM13" s="86">
        <v>140</v>
      </c>
      <c r="AN13" s="78"/>
      <c r="AO13" s="55">
        <f t="shared" si="10"/>
        <v>0</v>
      </c>
      <c r="AP13" s="65" t="s">
        <v>444</v>
      </c>
      <c r="AQ13" s="86">
        <v>9</v>
      </c>
      <c r="AR13" s="158"/>
      <c r="AS13" s="78">
        <v>8</v>
      </c>
      <c r="AT13" s="158"/>
      <c r="AU13" s="158">
        <f t="shared" si="11"/>
        <v>0</v>
      </c>
      <c r="AV13" s="65" t="s">
        <v>472</v>
      </c>
      <c r="AW13" s="50">
        <f t="shared" si="12"/>
        <v>0</v>
      </c>
      <c r="AX13" s="65" t="s">
        <v>513</v>
      </c>
    </row>
    <row r="14" spans="1:50" ht="15.75" x14ac:dyDescent="0.25">
      <c r="A14" s="171"/>
      <c r="B14" s="40" t="s">
        <v>36</v>
      </c>
      <c r="C14" s="44"/>
      <c r="D14" s="45" t="s">
        <v>0</v>
      </c>
      <c r="E14" s="42" t="s">
        <v>113</v>
      </c>
      <c r="F14" s="2" t="str">
        <f t="shared" si="0"/>
        <v>X</v>
      </c>
      <c r="G14" s="34" t="s">
        <v>34</v>
      </c>
      <c r="H14" s="8" t="s">
        <v>35</v>
      </c>
      <c r="I14" s="1"/>
      <c r="J14" s="35"/>
      <c r="K14" s="35" t="str">
        <f t="shared" si="1"/>
        <v/>
      </c>
      <c r="L14" s="35"/>
      <c r="M14" s="35" t="str">
        <f t="shared" si="2"/>
        <v/>
      </c>
      <c r="N14" s="35"/>
      <c r="O14" s="35" t="str">
        <f t="shared" si="3"/>
        <v/>
      </c>
      <c r="P14" s="35"/>
      <c r="Q14" s="2" t="str">
        <f t="shared" si="4"/>
        <v/>
      </c>
      <c r="R14" s="44">
        <v>34</v>
      </c>
      <c r="S14" s="53"/>
      <c r="T14" s="55">
        <f t="shared" si="5"/>
        <v>0</v>
      </c>
      <c r="U14" s="48" t="s">
        <v>170</v>
      </c>
      <c r="V14" s="50">
        <f t="shared" si="6"/>
        <v>1</v>
      </c>
      <c r="W14" s="67" t="s">
        <v>246</v>
      </c>
      <c r="X14" s="53"/>
      <c r="Y14" s="65" t="s">
        <v>208</v>
      </c>
      <c r="Z14" s="76"/>
      <c r="AA14" s="53" t="str">
        <f>IF(AA36="X","X","")</f>
        <v/>
      </c>
      <c r="AB14" s="65" t="s">
        <v>280</v>
      </c>
      <c r="AC14" s="86">
        <v>130</v>
      </c>
      <c r="AD14" s="78"/>
      <c r="AE14" s="55">
        <f t="shared" si="7"/>
        <v>0</v>
      </c>
      <c r="AF14" s="65" t="s">
        <v>324</v>
      </c>
      <c r="AG14" s="50">
        <f t="shared" si="8"/>
        <v>0</v>
      </c>
      <c r="AH14" s="65" t="s">
        <v>356</v>
      </c>
      <c r="AI14" s="86">
        <v>70</v>
      </c>
      <c r="AJ14" s="60"/>
      <c r="AK14" s="55">
        <f t="shared" si="9"/>
        <v>0</v>
      </c>
      <c r="AL14" s="65" t="s">
        <v>391</v>
      </c>
      <c r="AM14" s="86">
        <v>40</v>
      </c>
      <c r="AN14" s="78"/>
      <c r="AO14" s="55">
        <f t="shared" si="10"/>
        <v>0</v>
      </c>
      <c r="AP14" s="65" t="s">
        <v>443</v>
      </c>
      <c r="AQ14" s="86">
        <v>9</v>
      </c>
      <c r="AR14" s="158"/>
      <c r="AS14" s="78">
        <v>8</v>
      </c>
      <c r="AT14" s="158"/>
      <c r="AU14" s="158">
        <f t="shared" si="11"/>
        <v>0</v>
      </c>
      <c r="AV14" s="65" t="s">
        <v>473</v>
      </c>
      <c r="AW14" s="50">
        <f t="shared" si="12"/>
        <v>0</v>
      </c>
      <c r="AX14" s="65" t="s">
        <v>514</v>
      </c>
    </row>
    <row r="15" spans="1:50" ht="15.75" x14ac:dyDescent="0.25">
      <c r="A15" s="171"/>
      <c r="B15" s="40" t="s">
        <v>39</v>
      </c>
      <c r="C15" s="44"/>
      <c r="D15" s="45" t="s">
        <v>0</v>
      </c>
      <c r="E15" s="42" t="s">
        <v>114</v>
      </c>
      <c r="F15" s="2" t="str">
        <f t="shared" si="0"/>
        <v>X</v>
      </c>
      <c r="G15" s="34" t="s">
        <v>37</v>
      </c>
      <c r="H15" s="8" t="s">
        <v>38</v>
      </c>
      <c r="I15" s="1"/>
      <c r="J15" s="35"/>
      <c r="K15" s="35" t="str">
        <f t="shared" si="1"/>
        <v/>
      </c>
      <c r="L15" s="35"/>
      <c r="M15" s="35" t="str">
        <f t="shared" si="2"/>
        <v/>
      </c>
      <c r="N15" s="35"/>
      <c r="O15" s="35" t="str">
        <f t="shared" si="3"/>
        <v/>
      </c>
      <c r="P15" s="35"/>
      <c r="Q15" s="2" t="str">
        <f t="shared" si="4"/>
        <v/>
      </c>
      <c r="R15" s="50">
        <v>61</v>
      </c>
      <c r="S15" s="53"/>
      <c r="T15" s="55">
        <f t="shared" si="5"/>
        <v>0</v>
      </c>
      <c r="U15" s="48" t="s">
        <v>171</v>
      </c>
      <c r="V15" s="50">
        <f t="shared" si="6"/>
        <v>1</v>
      </c>
      <c r="W15" s="67" t="s">
        <v>247</v>
      </c>
      <c r="X15" s="53"/>
      <c r="Y15" s="65" t="s">
        <v>209</v>
      </c>
      <c r="Z15" s="76"/>
      <c r="AA15" s="53" t="str">
        <f>IF(AA38="X","X","")</f>
        <v/>
      </c>
      <c r="AB15" s="65" t="s">
        <v>283</v>
      </c>
      <c r="AC15" s="86">
        <v>175</v>
      </c>
      <c r="AD15" s="78"/>
      <c r="AE15" s="55">
        <f t="shared" si="7"/>
        <v>0</v>
      </c>
      <c r="AF15" s="65" t="s">
        <v>325</v>
      </c>
      <c r="AG15" s="50">
        <f t="shared" si="8"/>
        <v>0</v>
      </c>
      <c r="AH15" s="65" t="s">
        <v>357</v>
      </c>
      <c r="AI15" s="86">
        <v>90</v>
      </c>
      <c r="AJ15" s="60"/>
      <c r="AK15" s="55">
        <f t="shared" si="9"/>
        <v>0</v>
      </c>
      <c r="AL15" s="65" t="s">
        <v>392</v>
      </c>
      <c r="AM15" s="86">
        <v>75</v>
      </c>
      <c r="AN15" s="78"/>
      <c r="AO15" s="55">
        <f t="shared" si="10"/>
        <v>0</v>
      </c>
      <c r="AP15" s="65" t="s">
        <v>442</v>
      </c>
      <c r="AQ15" s="86">
        <v>8</v>
      </c>
      <c r="AR15" s="158"/>
      <c r="AS15" s="78">
        <v>8</v>
      </c>
      <c r="AT15" s="158"/>
      <c r="AU15" s="158">
        <f t="shared" si="11"/>
        <v>0</v>
      </c>
      <c r="AV15" s="65" t="s">
        <v>474</v>
      </c>
      <c r="AW15" s="50">
        <f t="shared" si="12"/>
        <v>0</v>
      </c>
      <c r="AX15" s="65" t="s">
        <v>515</v>
      </c>
    </row>
    <row r="16" spans="1:50" ht="15.75" x14ac:dyDescent="0.25">
      <c r="A16" s="171"/>
      <c r="B16" s="40" t="s">
        <v>42</v>
      </c>
      <c r="C16" s="44"/>
      <c r="D16" s="45" t="s">
        <v>0</v>
      </c>
      <c r="E16" s="42" t="s">
        <v>115</v>
      </c>
      <c r="F16" s="2" t="str">
        <f t="shared" si="0"/>
        <v>X</v>
      </c>
      <c r="G16" s="34" t="s">
        <v>40</v>
      </c>
      <c r="H16" s="8" t="s">
        <v>41</v>
      </c>
      <c r="I16" s="1"/>
      <c r="J16" s="35"/>
      <c r="K16" s="35" t="str">
        <f t="shared" si="1"/>
        <v/>
      </c>
      <c r="L16" s="35"/>
      <c r="M16" s="35" t="str">
        <f t="shared" si="2"/>
        <v/>
      </c>
      <c r="N16" s="35"/>
      <c r="O16" s="35" t="str">
        <f t="shared" si="3"/>
        <v/>
      </c>
      <c r="P16" s="35"/>
      <c r="Q16" s="2" t="str">
        <f t="shared" si="4"/>
        <v/>
      </c>
      <c r="R16" s="50">
        <v>50</v>
      </c>
      <c r="S16" s="53"/>
      <c r="T16" s="55">
        <f t="shared" si="5"/>
        <v>0</v>
      </c>
      <c r="U16" s="48" t="s">
        <v>172</v>
      </c>
      <c r="V16" s="50">
        <f t="shared" si="6"/>
        <v>1</v>
      </c>
      <c r="W16" s="67" t="s">
        <v>248</v>
      </c>
      <c r="X16" s="53"/>
      <c r="Y16" s="65" t="s">
        <v>210</v>
      </c>
      <c r="Z16" s="76"/>
      <c r="AA16" s="53" t="str">
        <f>IF(AA39="X","X","")</f>
        <v/>
      </c>
      <c r="AB16" s="65" t="s">
        <v>301</v>
      </c>
      <c r="AC16" s="86">
        <v>180</v>
      </c>
      <c r="AD16" s="78"/>
      <c r="AE16" s="55">
        <f t="shared" si="7"/>
        <v>0</v>
      </c>
      <c r="AF16" s="65" t="s">
        <v>326</v>
      </c>
      <c r="AG16" s="50">
        <f t="shared" si="8"/>
        <v>0</v>
      </c>
      <c r="AH16" s="65" t="s">
        <v>358</v>
      </c>
      <c r="AI16" s="86">
        <v>150</v>
      </c>
      <c r="AJ16" s="60"/>
      <c r="AK16" s="55">
        <f t="shared" si="9"/>
        <v>0</v>
      </c>
      <c r="AL16" s="65" t="s">
        <v>393</v>
      </c>
      <c r="AM16" s="86">
        <v>125</v>
      </c>
      <c r="AN16" s="78"/>
      <c r="AO16" s="55">
        <f t="shared" si="10"/>
        <v>0</v>
      </c>
      <c r="AP16" s="65" t="s">
        <v>441</v>
      </c>
      <c r="AQ16" s="86">
        <v>6</v>
      </c>
      <c r="AR16" s="158"/>
      <c r="AS16" s="78">
        <v>8</v>
      </c>
      <c r="AT16" s="158"/>
      <c r="AU16" s="158">
        <f t="shared" si="11"/>
        <v>0</v>
      </c>
      <c r="AV16" s="65" t="s">
        <v>475</v>
      </c>
      <c r="AW16" s="50">
        <f t="shared" si="12"/>
        <v>0</v>
      </c>
      <c r="AX16" s="65" t="s">
        <v>516</v>
      </c>
    </row>
    <row r="17" spans="1:50" ht="15.75" x14ac:dyDescent="0.25">
      <c r="A17" s="171"/>
      <c r="B17" s="40" t="s">
        <v>45</v>
      </c>
      <c r="C17" s="44"/>
      <c r="D17" s="45" t="s">
        <v>0</v>
      </c>
      <c r="E17" s="42" t="s">
        <v>116</v>
      </c>
      <c r="F17" s="2" t="str">
        <f t="shared" si="0"/>
        <v>X</v>
      </c>
      <c r="G17" s="34" t="s">
        <v>43</v>
      </c>
      <c r="H17" s="8" t="s">
        <v>44</v>
      </c>
      <c r="I17" s="1"/>
      <c r="J17" s="35"/>
      <c r="K17" s="35" t="str">
        <f t="shared" si="1"/>
        <v/>
      </c>
      <c r="L17" s="35"/>
      <c r="M17" s="35" t="str">
        <f t="shared" si="2"/>
        <v/>
      </c>
      <c r="N17" s="35"/>
      <c r="O17" s="35" t="str">
        <f t="shared" si="3"/>
        <v/>
      </c>
      <c r="P17" s="35"/>
      <c r="Q17" s="2" t="str">
        <f t="shared" si="4"/>
        <v/>
      </c>
      <c r="R17" s="50">
        <v>25</v>
      </c>
      <c r="S17" s="53"/>
      <c r="T17" s="55">
        <f t="shared" si="5"/>
        <v>0</v>
      </c>
      <c r="U17" s="48" t="s">
        <v>173</v>
      </c>
      <c r="V17" s="50">
        <f t="shared" si="6"/>
        <v>1</v>
      </c>
      <c r="W17" s="67" t="s">
        <v>249</v>
      </c>
      <c r="X17" s="53"/>
      <c r="Y17" s="65" t="s">
        <v>211</v>
      </c>
      <c r="Z17" s="76"/>
      <c r="AA17" s="53" t="str">
        <f>IF(AA35="X","X","")</f>
        <v/>
      </c>
      <c r="AB17" s="65" t="s">
        <v>288</v>
      </c>
      <c r="AC17" s="86">
        <v>80</v>
      </c>
      <c r="AD17" s="78"/>
      <c r="AE17" s="55">
        <f t="shared" si="7"/>
        <v>0</v>
      </c>
      <c r="AF17" s="65" t="s">
        <v>327</v>
      </c>
      <c r="AG17" s="50">
        <f t="shared" si="8"/>
        <v>0</v>
      </c>
      <c r="AH17" s="65" t="s">
        <v>359</v>
      </c>
      <c r="AI17" s="86">
        <v>140</v>
      </c>
      <c r="AJ17" s="60"/>
      <c r="AK17" s="55">
        <f t="shared" si="9"/>
        <v>0</v>
      </c>
      <c r="AL17" s="65" t="s">
        <v>394</v>
      </c>
      <c r="AM17" s="86">
        <v>41</v>
      </c>
      <c r="AN17" s="78"/>
      <c r="AO17" s="55">
        <f t="shared" si="10"/>
        <v>0</v>
      </c>
      <c r="AP17" s="65" t="s">
        <v>440</v>
      </c>
      <c r="AQ17" s="86">
        <v>9</v>
      </c>
      <c r="AR17" s="158"/>
      <c r="AS17" s="78">
        <v>8</v>
      </c>
      <c r="AT17" s="158"/>
      <c r="AU17" s="158">
        <f t="shared" si="11"/>
        <v>0</v>
      </c>
      <c r="AV17" s="65" t="s">
        <v>476</v>
      </c>
      <c r="AW17" s="50">
        <f t="shared" si="12"/>
        <v>0</v>
      </c>
      <c r="AX17" s="65" t="s">
        <v>517</v>
      </c>
    </row>
    <row r="18" spans="1:50" ht="15.75" x14ac:dyDescent="0.25">
      <c r="A18" s="171"/>
      <c r="B18" s="40" t="s">
        <v>48</v>
      </c>
      <c r="C18" s="44"/>
      <c r="D18" s="45" t="s">
        <v>0</v>
      </c>
      <c r="E18" s="42" t="s">
        <v>117</v>
      </c>
      <c r="F18" s="2" t="str">
        <f t="shared" si="0"/>
        <v>X</v>
      </c>
      <c r="G18" s="34" t="s">
        <v>46</v>
      </c>
      <c r="H18" s="8" t="s">
        <v>47</v>
      </c>
      <c r="I18" s="1"/>
      <c r="J18" s="35"/>
      <c r="K18" s="35" t="str">
        <f t="shared" si="1"/>
        <v/>
      </c>
      <c r="L18" s="35"/>
      <c r="M18" s="35" t="str">
        <f t="shared" si="2"/>
        <v/>
      </c>
      <c r="N18" s="35"/>
      <c r="O18" s="35" t="str">
        <f t="shared" si="3"/>
        <v/>
      </c>
      <c r="P18" s="35"/>
      <c r="Q18" s="2" t="str">
        <f t="shared" si="4"/>
        <v/>
      </c>
      <c r="R18" s="50">
        <v>35</v>
      </c>
      <c r="S18" s="53"/>
      <c r="T18" s="55">
        <f t="shared" si="5"/>
        <v>0</v>
      </c>
      <c r="U18" s="48" t="s">
        <v>174</v>
      </c>
      <c r="V18" s="50">
        <f t="shared" si="6"/>
        <v>1</v>
      </c>
      <c r="W18" s="67" t="s">
        <v>250</v>
      </c>
      <c r="X18" s="53"/>
      <c r="Y18" s="65" t="s">
        <v>212</v>
      </c>
      <c r="Z18" s="76"/>
      <c r="AA18" s="53" t="str">
        <f>IF(AA37="X","X","")</f>
        <v/>
      </c>
      <c r="AB18" s="65" t="s">
        <v>296</v>
      </c>
      <c r="AC18" s="86">
        <v>100</v>
      </c>
      <c r="AD18" s="78"/>
      <c r="AE18" s="55">
        <f t="shared" si="7"/>
        <v>0</v>
      </c>
      <c r="AF18" s="65" t="s">
        <v>328</v>
      </c>
      <c r="AG18" s="50">
        <f t="shared" si="8"/>
        <v>0</v>
      </c>
      <c r="AH18" s="65" t="s">
        <v>360</v>
      </c>
      <c r="AI18" s="86">
        <v>40</v>
      </c>
      <c r="AJ18" s="60"/>
      <c r="AK18" s="55">
        <f t="shared" si="9"/>
        <v>0</v>
      </c>
      <c r="AL18" s="65" t="s">
        <v>395</v>
      </c>
      <c r="AM18" s="86">
        <v>80</v>
      </c>
      <c r="AN18" s="78"/>
      <c r="AO18" s="55">
        <f t="shared" si="10"/>
        <v>0</v>
      </c>
      <c r="AP18" s="65" t="s">
        <v>439</v>
      </c>
      <c r="AQ18" s="86">
        <v>8</v>
      </c>
      <c r="AR18" s="158"/>
      <c r="AS18" s="78">
        <v>8</v>
      </c>
      <c r="AT18" s="158"/>
      <c r="AU18" s="158">
        <f t="shared" si="11"/>
        <v>0</v>
      </c>
      <c r="AV18" s="65" t="s">
        <v>477</v>
      </c>
      <c r="AW18" s="50">
        <f t="shared" si="12"/>
        <v>0</v>
      </c>
      <c r="AX18" s="65" t="s">
        <v>518</v>
      </c>
    </row>
    <row r="19" spans="1:50" ht="15.75" x14ac:dyDescent="0.25">
      <c r="A19" s="171"/>
      <c r="B19" s="40" t="s">
        <v>51</v>
      </c>
      <c r="C19" s="44"/>
      <c r="D19" s="45" t="s">
        <v>0</v>
      </c>
      <c r="E19" s="42" t="s">
        <v>118</v>
      </c>
      <c r="F19" s="2" t="str">
        <f t="shared" si="0"/>
        <v>X</v>
      </c>
      <c r="G19" s="34" t="s">
        <v>49</v>
      </c>
      <c r="H19" s="8" t="s">
        <v>50</v>
      </c>
      <c r="I19" s="1"/>
      <c r="J19" s="35"/>
      <c r="K19" s="35" t="str">
        <f t="shared" si="1"/>
        <v/>
      </c>
      <c r="L19" s="35"/>
      <c r="M19" s="35" t="str">
        <f t="shared" si="2"/>
        <v/>
      </c>
      <c r="N19" s="35"/>
      <c r="O19" s="35" t="str">
        <f t="shared" si="3"/>
        <v/>
      </c>
      <c r="P19" s="35"/>
      <c r="Q19" s="2" t="str">
        <f t="shared" si="4"/>
        <v/>
      </c>
      <c r="R19" s="50">
        <v>45</v>
      </c>
      <c r="S19" s="53"/>
      <c r="T19" s="55">
        <f t="shared" si="5"/>
        <v>0</v>
      </c>
      <c r="U19" s="48" t="s">
        <v>175</v>
      </c>
      <c r="V19" s="50">
        <f t="shared" si="6"/>
        <v>1</v>
      </c>
      <c r="W19" s="67" t="s">
        <v>251</v>
      </c>
      <c r="X19" s="53"/>
      <c r="Y19" s="65" t="s">
        <v>213</v>
      </c>
      <c r="Z19" s="76"/>
      <c r="AA19" s="53" t="str">
        <f>IF(AA36="X","X","")</f>
        <v/>
      </c>
      <c r="AB19" s="65" t="s">
        <v>278</v>
      </c>
      <c r="AC19" s="86">
        <v>175</v>
      </c>
      <c r="AD19" s="78"/>
      <c r="AE19" s="55">
        <f t="shared" si="7"/>
        <v>0</v>
      </c>
      <c r="AF19" s="65" t="s">
        <v>329</v>
      </c>
      <c r="AG19" s="50">
        <f t="shared" si="8"/>
        <v>0</v>
      </c>
      <c r="AH19" s="65" t="s">
        <v>361</v>
      </c>
      <c r="AI19" s="86">
        <v>120</v>
      </c>
      <c r="AJ19" s="60"/>
      <c r="AK19" s="55">
        <f t="shared" si="9"/>
        <v>0</v>
      </c>
      <c r="AL19" s="65" t="s">
        <v>396</v>
      </c>
      <c r="AM19" s="86">
        <v>90</v>
      </c>
      <c r="AN19" s="78"/>
      <c r="AO19" s="55">
        <f t="shared" si="10"/>
        <v>0</v>
      </c>
      <c r="AP19" s="65" t="s">
        <v>438</v>
      </c>
      <c r="AQ19" s="86">
        <v>9</v>
      </c>
      <c r="AR19" s="158"/>
      <c r="AS19" s="78">
        <v>8</v>
      </c>
      <c r="AT19" s="158"/>
      <c r="AU19" s="158">
        <f t="shared" si="11"/>
        <v>0</v>
      </c>
      <c r="AV19" s="65" t="s">
        <v>478</v>
      </c>
      <c r="AW19" s="50">
        <f t="shared" si="12"/>
        <v>0</v>
      </c>
      <c r="AX19" s="65" t="s">
        <v>519</v>
      </c>
    </row>
    <row r="20" spans="1:50" ht="15.75" x14ac:dyDescent="0.25">
      <c r="A20" s="171"/>
      <c r="B20" s="40" t="s">
        <v>56</v>
      </c>
      <c r="C20" s="44"/>
      <c r="D20" s="45" t="s">
        <v>0</v>
      </c>
      <c r="E20" s="42" t="s">
        <v>119</v>
      </c>
      <c r="F20" s="2" t="str">
        <f t="shared" si="0"/>
        <v>X</v>
      </c>
      <c r="G20" s="34" t="s">
        <v>54</v>
      </c>
      <c r="H20" s="8" t="s">
        <v>55</v>
      </c>
      <c r="I20" s="1"/>
      <c r="J20" s="35"/>
      <c r="K20" s="35" t="str">
        <f t="shared" si="1"/>
        <v/>
      </c>
      <c r="L20" s="35"/>
      <c r="M20" s="35" t="str">
        <f t="shared" si="2"/>
        <v/>
      </c>
      <c r="N20" s="35"/>
      <c r="O20" s="35" t="str">
        <f t="shared" si="3"/>
        <v/>
      </c>
      <c r="P20" s="35"/>
      <c r="Q20" s="2" t="str">
        <f t="shared" si="4"/>
        <v/>
      </c>
      <c r="R20" s="50">
        <v>79</v>
      </c>
      <c r="S20" s="53"/>
      <c r="T20" s="55">
        <f t="shared" si="5"/>
        <v>0</v>
      </c>
      <c r="U20" s="48" t="s">
        <v>176</v>
      </c>
      <c r="V20" s="50">
        <f t="shared" si="6"/>
        <v>1</v>
      </c>
      <c r="W20" s="67" t="s">
        <v>252</v>
      </c>
      <c r="X20" s="53"/>
      <c r="Y20" s="65" t="s">
        <v>214</v>
      </c>
      <c r="Z20" s="76"/>
      <c r="AA20" s="53" t="str">
        <f>IF(AA34="X","X","")</f>
        <v/>
      </c>
      <c r="AB20" s="65" t="s">
        <v>276</v>
      </c>
      <c r="AC20" s="86">
        <v>220</v>
      </c>
      <c r="AD20" s="78"/>
      <c r="AE20" s="55">
        <f t="shared" si="7"/>
        <v>0</v>
      </c>
      <c r="AF20" s="65" t="s">
        <v>330</v>
      </c>
      <c r="AG20" s="50">
        <f t="shared" si="8"/>
        <v>0</v>
      </c>
      <c r="AH20" s="65" t="s">
        <v>362</v>
      </c>
      <c r="AI20" s="86">
        <v>60</v>
      </c>
      <c r="AJ20" s="60"/>
      <c r="AK20" s="55">
        <f t="shared" si="9"/>
        <v>0</v>
      </c>
      <c r="AL20" s="65" t="s">
        <v>397</v>
      </c>
      <c r="AM20" s="86">
        <v>150</v>
      </c>
      <c r="AN20" s="78"/>
      <c r="AO20" s="55">
        <f t="shared" si="10"/>
        <v>0</v>
      </c>
      <c r="AP20" s="65" t="s">
        <v>437</v>
      </c>
      <c r="AQ20" s="86">
        <v>7</v>
      </c>
      <c r="AR20" s="158"/>
      <c r="AS20" s="78">
        <v>8</v>
      </c>
      <c r="AT20" s="158"/>
      <c r="AU20" s="158">
        <f t="shared" si="11"/>
        <v>0</v>
      </c>
      <c r="AV20" s="65" t="s">
        <v>479</v>
      </c>
      <c r="AW20" s="50">
        <f t="shared" si="12"/>
        <v>0</v>
      </c>
      <c r="AX20" s="65" t="s">
        <v>523</v>
      </c>
    </row>
    <row r="21" spans="1:50" ht="15.75" x14ac:dyDescent="0.25">
      <c r="A21" s="171"/>
      <c r="B21" s="40" t="s">
        <v>53</v>
      </c>
      <c r="C21" s="44"/>
      <c r="D21" s="45" t="s">
        <v>0</v>
      </c>
      <c r="E21" s="42" t="s">
        <v>120</v>
      </c>
      <c r="F21" s="2" t="str">
        <f t="shared" si="0"/>
        <v>X</v>
      </c>
      <c r="G21" s="34" t="s">
        <v>7</v>
      </c>
      <c r="H21" s="8" t="s">
        <v>52</v>
      </c>
      <c r="I21" s="1"/>
      <c r="J21" s="35"/>
      <c r="K21" s="35" t="str">
        <f t="shared" si="1"/>
        <v/>
      </c>
      <c r="L21" s="35"/>
      <c r="M21" s="35" t="str">
        <f t="shared" si="2"/>
        <v/>
      </c>
      <c r="N21" s="35"/>
      <c r="O21" s="35" t="str">
        <f t="shared" si="3"/>
        <v/>
      </c>
      <c r="P21" s="35"/>
      <c r="Q21" s="2" t="str">
        <f t="shared" si="4"/>
        <v/>
      </c>
      <c r="R21" s="44">
        <v>71</v>
      </c>
      <c r="S21" s="53"/>
      <c r="T21" s="55">
        <f t="shared" si="5"/>
        <v>0</v>
      </c>
      <c r="U21" s="48" t="s">
        <v>177</v>
      </c>
      <c r="V21" s="50">
        <f t="shared" si="6"/>
        <v>1</v>
      </c>
      <c r="W21" s="67" t="s">
        <v>253</v>
      </c>
      <c r="X21" s="53"/>
      <c r="Y21" s="65" t="s">
        <v>215</v>
      </c>
      <c r="Z21" s="76"/>
      <c r="AA21" s="53" t="str">
        <f>IF(AA35="X","X","")</f>
        <v/>
      </c>
      <c r="AB21" s="65" t="s">
        <v>287</v>
      </c>
      <c r="AC21" s="86">
        <v>140</v>
      </c>
      <c r="AD21" s="78"/>
      <c r="AE21" s="55">
        <f t="shared" si="7"/>
        <v>0</v>
      </c>
      <c r="AF21" s="65" t="s">
        <v>331</v>
      </c>
      <c r="AG21" s="50">
        <f t="shared" si="8"/>
        <v>0</v>
      </c>
      <c r="AH21" s="65" t="s">
        <v>363</v>
      </c>
      <c r="AI21" s="86">
        <v>150</v>
      </c>
      <c r="AJ21" s="60"/>
      <c r="AK21" s="55">
        <f t="shared" si="9"/>
        <v>0</v>
      </c>
      <c r="AL21" s="65" t="s">
        <v>398</v>
      </c>
      <c r="AM21" s="86">
        <v>100</v>
      </c>
      <c r="AN21" s="78"/>
      <c r="AO21" s="55">
        <f t="shared" si="10"/>
        <v>0</v>
      </c>
      <c r="AP21" s="65" t="s">
        <v>436</v>
      </c>
      <c r="AQ21" s="86">
        <v>7</v>
      </c>
      <c r="AR21" s="158"/>
      <c r="AS21" s="78">
        <v>8</v>
      </c>
      <c r="AT21" s="158"/>
      <c r="AU21" s="158">
        <f t="shared" si="11"/>
        <v>0</v>
      </c>
      <c r="AV21" s="65" t="s">
        <v>480</v>
      </c>
      <c r="AW21" s="50">
        <f t="shared" si="12"/>
        <v>0</v>
      </c>
      <c r="AX21" s="65" t="s">
        <v>524</v>
      </c>
    </row>
    <row r="22" spans="1:50" ht="15.75" x14ac:dyDescent="0.25">
      <c r="A22" s="171"/>
      <c r="B22" s="40" t="s">
        <v>58</v>
      </c>
      <c r="C22" s="44"/>
      <c r="D22" s="45" t="s">
        <v>0</v>
      </c>
      <c r="E22" s="42" t="s">
        <v>121</v>
      </c>
      <c r="F22" s="2" t="str">
        <f t="shared" si="0"/>
        <v>X</v>
      </c>
      <c r="G22" s="34" t="s">
        <v>37</v>
      </c>
      <c r="H22" s="8" t="s">
        <v>57</v>
      </c>
      <c r="I22" s="1"/>
      <c r="J22" s="35"/>
      <c r="K22" s="35" t="str">
        <f t="shared" si="1"/>
        <v/>
      </c>
      <c r="L22" s="35"/>
      <c r="M22" s="35" t="str">
        <f t="shared" si="2"/>
        <v/>
      </c>
      <c r="N22" s="35"/>
      <c r="O22" s="35" t="str">
        <f t="shared" si="3"/>
        <v/>
      </c>
      <c r="P22" s="35"/>
      <c r="Q22" s="2" t="str">
        <f t="shared" si="4"/>
        <v/>
      </c>
      <c r="R22" s="50">
        <v>79</v>
      </c>
      <c r="S22" s="53"/>
      <c r="T22" s="55">
        <f t="shared" si="5"/>
        <v>0</v>
      </c>
      <c r="U22" s="48" t="s">
        <v>178</v>
      </c>
      <c r="V22" s="50">
        <f t="shared" si="6"/>
        <v>1</v>
      </c>
      <c r="W22" s="67" t="s">
        <v>254</v>
      </c>
      <c r="X22" s="53"/>
      <c r="Y22" s="65" t="s">
        <v>216</v>
      </c>
      <c r="Z22" s="76"/>
      <c r="AA22" s="53" t="str">
        <f>IF(AA38="X","X","")</f>
        <v/>
      </c>
      <c r="AB22" s="65" t="s">
        <v>282</v>
      </c>
      <c r="AC22" s="86">
        <v>300</v>
      </c>
      <c r="AD22" s="78"/>
      <c r="AE22" s="55">
        <f t="shared" si="7"/>
        <v>0</v>
      </c>
      <c r="AF22" s="65" t="s">
        <v>332</v>
      </c>
      <c r="AG22" s="50">
        <f t="shared" si="8"/>
        <v>0</v>
      </c>
      <c r="AH22" s="65" t="s">
        <v>364</v>
      </c>
      <c r="AI22" s="86">
        <v>140</v>
      </c>
      <c r="AJ22" s="60"/>
      <c r="AK22" s="55">
        <f t="shared" si="9"/>
        <v>0</v>
      </c>
      <c r="AL22" s="65" t="s">
        <v>399</v>
      </c>
      <c r="AM22" s="86">
        <v>160</v>
      </c>
      <c r="AN22" s="78"/>
      <c r="AO22" s="55">
        <f t="shared" si="10"/>
        <v>0</v>
      </c>
      <c r="AP22" s="65" t="s">
        <v>435</v>
      </c>
      <c r="AQ22" s="86">
        <v>9</v>
      </c>
      <c r="AR22" s="158"/>
      <c r="AS22" s="78">
        <v>8</v>
      </c>
      <c r="AT22" s="158"/>
      <c r="AU22" s="158">
        <f t="shared" si="11"/>
        <v>0</v>
      </c>
      <c r="AV22" s="65" t="s">
        <v>481</v>
      </c>
      <c r="AW22" s="50">
        <f t="shared" si="12"/>
        <v>0</v>
      </c>
      <c r="AX22" s="65" t="s">
        <v>525</v>
      </c>
    </row>
    <row r="23" spans="1:50" ht="15.75" x14ac:dyDescent="0.25">
      <c r="A23" s="171"/>
      <c r="B23" s="40" t="s">
        <v>61</v>
      </c>
      <c r="C23" s="44"/>
      <c r="D23" s="45" t="s">
        <v>0</v>
      </c>
      <c r="E23" s="42" t="s">
        <v>122</v>
      </c>
      <c r="F23" s="2" t="str">
        <f t="shared" si="0"/>
        <v>X</v>
      </c>
      <c r="G23" s="34" t="s">
        <v>59</v>
      </c>
      <c r="H23" s="8" t="s">
        <v>60</v>
      </c>
      <c r="I23" s="1"/>
      <c r="J23" s="35"/>
      <c r="K23" s="35" t="str">
        <f t="shared" si="1"/>
        <v/>
      </c>
      <c r="L23" s="35"/>
      <c r="M23" s="35" t="str">
        <f t="shared" si="2"/>
        <v/>
      </c>
      <c r="N23" s="35"/>
      <c r="O23" s="35" t="str">
        <f t="shared" si="3"/>
        <v/>
      </c>
      <c r="P23" s="35"/>
      <c r="Q23" s="2" t="str">
        <f t="shared" si="4"/>
        <v/>
      </c>
      <c r="R23" s="50">
        <v>55</v>
      </c>
      <c r="S23" s="53"/>
      <c r="T23" s="55">
        <f t="shared" si="5"/>
        <v>0</v>
      </c>
      <c r="U23" s="48" t="s">
        <v>179</v>
      </c>
      <c r="V23" s="50">
        <f t="shared" si="6"/>
        <v>1</v>
      </c>
      <c r="W23" s="67" t="s">
        <v>255</v>
      </c>
      <c r="X23" s="53"/>
      <c r="Y23" s="65" t="s">
        <v>217</v>
      </c>
      <c r="Z23" s="76"/>
      <c r="AA23" s="53" t="str">
        <f>IF(AA35="X","X","")</f>
        <v/>
      </c>
      <c r="AB23" s="65" t="s">
        <v>289</v>
      </c>
      <c r="AC23" s="86">
        <v>275</v>
      </c>
      <c r="AD23" s="78"/>
      <c r="AE23" s="55">
        <f t="shared" si="7"/>
        <v>0</v>
      </c>
      <c r="AF23" s="65" t="s">
        <v>333</v>
      </c>
      <c r="AG23" s="50">
        <f t="shared" si="8"/>
        <v>0</v>
      </c>
      <c r="AH23" s="65" t="s">
        <v>365</v>
      </c>
      <c r="AI23" s="86">
        <v>125</v>
      </c>
      <c r="AJ23" s="60"/>
      <c r="AK23" s="55">
        <f t="shared" si="9"/>
        <v>0</v>
      </c>
      <c r="AL23" s="65" t="s">
        <v>400</v>
      </c>
      <c r="AM23" s="86">
        <v>120</v>
      </c>
      <c r="AN23" s="78"/>
      <c r="AO23" s="55">
        <f t="shared" si="10"/>
        <v>0</v>
      </c>
      <c r="AP23" s="65" t="s">
        <v>434</v>
      </c>
      <c r="AQ23" s="86">
        <v>7</v>
      </c>
      <c r="AR23" s="158"/>
      <c r="AS23" s="78">
        <v>8</v>
      </c>
      <c r="AT23" s="158"/>
      <c r="AU23" s="158">
        <f t="shared" si="11"/>
        <v>0</v>
      </c>
      <c r="AV23" s="65" t="s">
        <v>482</v>
      </c>
      <c r="AW23" s="50">
        <f t="shared" si="12"/>
        <v>0</v>
      </c>
      <c r="AX23" s="65" t="s">
        <v>526</v>
      </c>
    </row>
    <row r="24" spans="1:50" ht="15.75" x14ac:dyDescent="0.25">
      <c r="A24" s="171"/>
      <c r="B24" s="40" t="s">
        <v>64</v>
      </c>
      <c r="C24" s="44"/>
      <c r="D24" s="45" t="s">
        <v>0</v>
      </c>
      <c r="E24" s="42" t="s">
        <v>157</v>
      </c>
      <c r="F24" s="2" t="str">
        <f t="shared" si="0"/>
        <v>X</v>
      </c>
      <c r="G24" s="34" t="s">
        <v>62</v>
      </c>
      <c r="H24" s="8" t="s">
        <v>63</v>
      </c>
      <c r="I24" s="1"/>
      <c r="J24" s="35"/>
      <c r="K24" s="35" t="str">
        <f t="shared" si="1"/>
        <v/>
      </c>
      <c r="L24" s="35"/>
      <c r="M24" s="35" t="str">
        <f t="shared" si="2"/>
        <v/>
      </c>
      <c r="N24" s="35"/>
      <c r="O24" s="35" t="str">
        <f t="shared" si="3"/>
        <v/>
      </c>
      <c r="P24" s="35"/>
      <c r="Q24" s="2" t="str">
        <f t="shared" si="4"/>
        <v/>
      </c>
      <c r="R24" s="50">
        <v>135</v>
      </c>
      <c r="S24" s="53"/>
      <c r="T24" s="55">
        <f t="shared" si="5"/>
        <v>0</v>
      </c>
      <c r="U24" s="48" t="s">
        <v>180</v>
      </c>
      <c r="V24" s="50">
        <f t="shared" si="6"/>
        <v>1</v>
      </c>
      <c r="W24" s="67" t="s">
        <v>256</v>
      </c>
      <c r="X24" s="53"/>
      <c r="Y24" s="65" t="s">
        <v>218</v>
      </c>
      <c r="Z24" s="76"/>
      <c r="AA24" s="53" t="str">
        <f>IF(AA37="X","X","")</f>
        <v/>
      </c>
      <c r="AB24" s="65" t="s">
        <v>292</v>
      </c>
      <c r="AC24" s="86">
        <v>320</v>
      </c>
      <c r="AD24" s="78"/>
      <c r="AE24" s="55">
        <f t="shared" si="7"/>
        <v>0</v>
      </c>
      <c r="AF24" s="65" t="s">
        <v>334</v>
      </c>
      <c r="AG24" s="50">
        <f t="shared" si="8"/>
        <v>0</v>
      </c>
      <c r="AH24" s="65" t="s">
        <v>366</v>
      </c>
      <c r="AI24" s="86">
        <v>100</v>
      </c>
      <c r="AJ24" s="60"/>
      <c r="AK24" s="55">
        <f t="shared" si="9"/>
        <v>0</v>
      </c>
      <c r="AL24" s="65" t="s">
        <v>401</v>
      </c>
      <c r="AM24" s="86">
        <v>160</v>
      </c>
      <c r="AN24" s="78"/>
      <c r="AO24" s="55">
        <f t="shared" si="10"/>
        <v>0</v>
      </c>
      <c r="AP24" s="65" t="s">
        <v>433</v>
      </c>
      <c r="AQ24" s="86">
        <v>9</v>
      </c>
      <c r="AR24" s="158"/>
      <c r="AS24" s="78">
        <v>7</v>
      </c>
      <c r="AT24" s="158"/>
      <c r="AU24" s="158">
        <f t="shared" si="11"/>
        <v>0</v>
      </c>
      <c r="AV24" s="65" t="s">
        <v>483</v>
      </c>
      <c r="AW24" s="50">
        <f t="shared" si="12"/>
        <v>0</v>
      </c>
      <c r="AX24" s="65" t="s">
        <v>527</v>
      </c>
    </row>
    <row r="25" spans="1:50" ht="15.75" x14ac:dyDescent="0.25">
      <c r="A25" s="171"/>
      <c r="B25" s="40" t="s">
        <v>67</v>
      </c>
      <c r="C25" s="44"/>
      <c r="D25" s="45" t="s">
        <v>0</v>
      </c>
      <c r="E25" s="42" t="s">
        <v>123</v>
      </c>
      <c r="F25" s="2" t="str">
        <f t="shared" si="0"/>
        <v>X</v>
      </c>
      <c r="G25" s="34" t="s">
        <v>65</v>
      </c>
      <c r="H25" s="8" t="s">
        <v>66</v>
      </c>
      <c r="I25" s="1"/>
      <c r="J25" s="35"/>
      <c r="K25" s="35" t="str">
        <f t="shared" si="1"/>
        <v/>
      </c>
      <c r="L25" s="35"/>
      <c r="M25" s="35" t="str">
        <f t="shared" si="2"/>
        <v/>
      </c>
      <c r="N25" s="35"/>
      <c r="O25" s="35" t="str">
        <f t="shared" si="3"/>
        <v/>
      </c>
      <c r="P25" s="35"/>
      <c r="Q25" s="2" t="str">
        <f t="shared" si="4"/>
        <v/>
      </c>
      <c r="R25" s="50">
        <v>35</v>
      </c>
      <c r="S25" s="53"/>
      <c r="T25" s="55">
        <f t="shared" si="5"/>
        <v>0</v>
      </c>
      <c r="U25" s="48" t="s">
        <v>181</v>
      </c>
      <c r="V25" s="50">
        <f t="shared" si="6"/>
        <v>1</v>
      </c>
      <c r="W25" s="67" t="s">
        <v>257</v>
      </c>
      <c r="X25" s="53"/>
      <c r="Y25" s="65" t="s">
        <v>219</v>
      </c>
      <c r="Z25" s="76"/>
      <c r="AA25" s="53" t="str">
        <f>IF(AA39="X","X","")</f>
        <v/>
      </c>
      <c r="AB25" s="65" t="s">
        <v>297</v>
      </c>
      <c r="AC25" s="86">
        <v>125</v>
      </c>
      <c r="AD25" s="78"/>
      <c r="AE25" s="55">
        <f t="shared" si="7"/>
        <v>0</v>
      </c>
      <c r="AF25" s="65" t="s">
        <v>335</v>
      </c>
      <c r="AG25" s="50">
        <f t="shared" si="8"/>
        <v>0</v>
      </c>
      <c r="AH25" s="65" t="s">
        <v>367</v>
      </c>
      <c r="AI25" s="86">
        <v>120</v>
      </c>
      <c r="AJ25" s="60"/>
      <c r="AK25" s="55">
        <f t="shared" si="9"/>
        <v>0</v>
      </c>
      <c r="AL25" s="65" t="s">
        <v>402</v>
      </c>
      <c r="AM25" s="86">
        <v>90</v>
      </c>
      <c r="AN25" s="78"/>
      <c r="AO25" s="55">
        <f t="shared" si="10"/>
        <v>0</v>
      </c>
      <c r="AP25" s="65" t="s">
        <v>432</v>
      </c>
      <c r="AQ25" s="86">
        <v>9</v>
      </c>
      <c r="AR25" s="158"/>
      <c r="AS25" s="78">
        <v>8</v>
      </c>
      <c r="AT25" s="158"/>
      <c r="AU25" s="158">
        <f t="shared" si="11"/>
        <v>0</v>
      </c>
      <c r="AV25" s="65" t="s">
        <v>484</v>
      </c>
      <c r="AW25" s="50">
        <f t="shared" si="12"/>
        <v>0</v>
      </c>
      <c r="AX25" s="65" t="s">
        <v>528</v>
      </c>
    </row>
    <row r="26" spans="1:50" ht="15.75" x14ac:dyDescent="0.25">
      <c r="A26" s="171"/>
      <c r="B26" s="40" t="s">
        <v>70</v>
      </c>
      <c r="C26" s="44"/>
      <c r="D26" s="45" t="s">
        <v>0</v>
      </c>
      <c r="E26" s="42" t="s">
        <v>124</v>
      </c>
      <c r="F26" s="2" t="str">
        <f t="shared" si="0"/>
        <v>X</v>
      </c>
      <c r="G26" s="34" t="s">
        <v>68</v>
      </c>
      <c r="H26" s="8" t="s">
        <v>69</v>
      </c>
      <c r="I26" s="1"/>
      <c r="J26" s="35"/>
      <c r="K26" s="35" t="str">
        <f t="shared" si="1"/>
        <v/>
      </c>
      <c r="L26" s="35"/>
      <c r="M26" s="35" t="str">
        <f t="shared" si="2"/>
        <v/>
      </c>
      <c r="N26" s="35"/>
      <c r="O26" s="35" t="str">
        <f t="shared" si="3"/>
        <v/>
      </c>
      <c r="P26" s="35"/>
      <c r="Q26" s="2" t="str">
        <f t="shared" si="4"/>
        <v/>
      </c>
      <c r="R26" s="50">
        <v>70</v>
      </c>
      <c r="S26" s="53"/>
      <c r="T26" s="55">
        <f t="shared" si="5"/>
        <v>0</v>
      </c>
      <c r="U26" s="48" t="s">
        <v>182</v>
      </c>
      <c r="V26" s="50">
        <f t="shared" si="6"/>
        <v>1</v>
      </c>
      <c r="W26" s="67" t="s">
        <v>258</v>
      </c>
      <c r="X26" s="53"/>
      <c r="Y26" s="65" t="s">
        <v>220</v>
      </c>
      <c r="Z26" s="76"/>
      <c r="AA26" s="53" t="str">
        <f>IF(AA39="X","X","")</f>
        <v/>
      </c>
      <c r="AB26" s="65" t="s">
        <v>298</v>
      </c>
      <c r="AC26" s="86">
        <v>285</v>
      </c>
      <c r="AD26" s="78"/>
      <c r="AE26" s="55">
        <f t="shared" si="7"/>
        <v>0</v>
      </c>
      <c r="AF26" s="65" t="s">
        <v>336</v>
      </c>
      <c r="AG26" s="50">
        <f t="shared" si="8"/>
        <v>0</v>
      </c>
      <c r="AH26" s="65" t="s">
        <v>368</v>
      </c>
      <c r="AI26" s="86">
        <v>160</v>
      </c>
      <c r="AJ26" s="60"/>
      <c r="AK26" s="55">
        <f t="shared" si="9"/>
        <v>0</v>
      </c>
      <c r="AL26" s="65" t="s">
        <v>403</v>
      </c>
      <c r="AM26" s="86">
        <v>100</v>
      </c>
      <c r="AN26" s="78"/>
      <c r="AO26" s="55">
        <f t="shared" si="10"/>
        <v>0</v>
      </c>
      <c r="AP26" s="65" t="s">
        <v>431</v>
      </c>
      <c r="AQ26" s="86">
        <v>7</v>
      </c>
      <c r="AR26" s="158"/>
      <c r="AS26" s="78">
        <v>8</v>
      </c>
      <c r="AT26" s="158"/>
      <c r="AU26" s="158">
        <f t="shared" si="11"/>
        <v>0</v>
      </c>
      <c r="AV26" s="65" t="s">
        <v>485</v>
      </c>
      <c r="AW26" s="50">
        <f t="shared" si="12"/>
        <v>0</v>
      </c>
      <c r="AX26" s="65" t="s">
        <v>529</v>
      </c>
    </row>
    <row r="27" spans="1:50" ht="15.75" x14ac:dyDescent="0.25">
      <c r="A27" s="171"/>
      <c r="B27" s="40" t="s">
        <v>71</v>
      </c>
      <c r="C27" s="44"/>
      <c r="D27" s="45" t="s">
        <v>0</v>
      </c>
      <c r="E27" s="42" t="s">
        <v>125</v>
      </c>
      <c r="F27" s="2" t="str">
        <f t="shared" si="0"/>
        <v>X</v>
      </c>
      <c r="G27" s="34" t="s">
        <v>7</v>
      </c>
      <c r="H27" s="8" t="s">
        <v>72</v>
      </c>
      <c r="I27" s="1"/>
      <c r="J27" s="35"/>
      <c r="K27" s="35" t="str">
        <f t="shared" si="1"/>
        <v/>
      </c>
      <c r="L27" s="35"/>
      <c r="M27" s="35" t="str">
        <f t="shared" si="2"/>
        <v/>
      </c>
      <c r="N27" s="35"/>
      <c r="O27" s="35" t="str">
        <f t="shared" si="3"/>
        <v/>
      </c>
      <c r="P27" s="35"/>
      <c r="Q27" s="2" t="str">
        <f t="shared" si="4"/>
        <v/>
      </c>
      <c r="R27" s="50">
        <v>20</v>
      </c>
      <c r="S27" s="53"/>
      <c r="T27" s="55">
        <f t="shared" si="5"/>
        <v>0</v>
      </c>
      <c r="U27" s="48" t="s">
        <v>183</v>
      </c>
      <c r="V27" s="50">
        <f t="shared" si="6"/>
        <v>1</v>
      </c>
      <c r="W27" s="67" t="s">
        <v>259</v>
      </c>
      <c r="X27" s="53"/>
      <c r="Y27" s="65" t="s">
        <v>221</v>
      </c>
      <c r="Z27" s="76"/>
      <c r="AA27" s="53" t="str">
        <f>IF(AA38="X","X","")</f>
        <v/>
      </c>
      <c r="AB27" s="65" t="s">
        <v>284</v>
      </c>
      <c r="AC27" s="86">
        <v>70</v>
      </c>
      <c r="AD27" s="78"/>
      <c r="AE27" s="55">
        <f t="shared" si="7"/>
        <v>0</v>
      </c>
      <c r="AF27" s="65" t="s">
        <v>337</v>
      </c>
      <c r="AG27" s="50">
        <f t="shared" si="8"/>
        <v>0</v>
      </c>
      <c r="AH27" s="65" t="s">
        <v>369</v>
      </c>
      <c r="AI27" s="86">
        <v>110</v>
      </c>
      <c r="AJ27" s="60"/>
      <c r="AK27" s="55">
        <f t="shared" si="9"/>
        <v>0</v>
      </c>
      <c r="AL27" s="65" t="s">
        <v>404</v>
      </c>
      <c r="AM27" s="86">
        <v>57</v>
      </c>
      <c r="AN27" s="78"/>
      <c r="AO27" s="55">
        <f t="shared" si="10"/>
        <v>0</v>
      </c>
      <c r="AP27" s="65" t="s">
        <v>429</v>
      </c>
      <c r="AQ27" s="86">
        <v>9</v>
      </c>
      <c r="AR27" s="158"/>
      <c r="AS27" s="78">
        <v>8</v>
      </c>
      <c r="AT27" s="158"/>
      <c r="AU27" s="158">
        <f t="shared" si="11"/>
        <v>0</v>
      </c>
      <c r="AV27" s="65" t="s">
        <v>486</v>
      </c>
      <c r="AW27" s="50">
        <f t="shared" si="12"/>
        <v>0</v>
      </c>
      <c r="AX27" s="65" t="s">
        <v>530</v>
      </c>
    </row>
    <row r="28" spans="1:50" ht="15.75" x14ac:dyDescent="0.25">
      <c r="A28" s="171"/>
      <c r="B28" s="40" t="s">
        <v>75</v>
      </c>
      <c r="C28" s="44"/>
      <c r="D28" s="45" t="s">
        <v>0</v>
      </c>
      <c r="E28" s="42" t="s">
        <v>126</v>
      </c>
      <c r="F28" s="2" t="str">
        <f t="shared" si="0"/>
        <v>X</v>
      </c>
      <c r="G28" s="34" t="s">
        <v>73</v>
      </c>
      <c r="H28" s="8" t="s">
        <v>74</v>
      </c>
      <c r="I28" s="1"/>
      <c r="J28" s="35"/>
      <c r="K28" s="35" t="str">
        <f t="shared" si="1"/>
        <v/>
      </c>
      <c r="L28" s="35"/>
      <c r="M28" s="35" t="str">
        <f t="shared" si="2"/>
        <v/>
      </c>
      <c r="N28" s="35"/>
      <c r="O28" s="35" t="str">
        <f t="shared" si="3"/>
        <v/>
      </c>
      <c r="P28" s="35"/>
      <c r="Q28" s="2" t="str">
        <f t="shared" si="4"/>
        <v/>
      </c>
      <c r="R28" s="44">
        <v>89</v>
      </c>
      <c r="S28" s="53"/>
      <c r="T28" s="55">
        <f t="shared" si="5"/>
        <v>0</v>
      </c>
      <c r="U28" s="48" t="s">
        <v>184</v>
      </c>
      <c r="V28" s="50">
        <f t="shared" si="6"/>
        <v>1</v>
      </c>
      <c r="W28" s="67" t="s">
        <v>260</v>
      </c>
      <c r="X28" s="53"/>
      <c r="Y28" s="65" t="s">
        <v>222</v>
      </c>
      <c r="Z28" s="76"/>
      <c r="AA28" s="53" t="str">
        <f>IF(AA37="X","X","")</f>
        <v/>
      </c>
      <c r="AB28" s="65" t="s">
        <v>293</v>
      </c>
      <c r="AC28" s="86">
        <v>275</v>
      </c>
      <c r="AD28" s="78"/>
      <c r="AE28" s="55">
        <f t="shared" si="7"/>
        <v>0</v>
      </c>
      <c r="AF28" s="65" t="s">
        <v>338</v>
      </c>
      <c r="AG28" s="50">
        <f t="shared" si="8"/>
        <v>0</v>
      </c>
      <c r="AH28" s="65" t="s">
        <v>370</v>
      </c>
      <c r="AI28" s="86">
        <v>70</v>
      </c>
      <c r="AJ28" s="60"/>
      <c r="AK28" s="55">
        <f t="shared" si="9"/>
        <v>0</v>
      </c>
      <c r="AL28" s="65" t="s">
        <v>405</v>
      </c>
      <c r="AM28" s="86">
        <v>200</v>
      </c>
      <c r="AN28" s="78"/>
      <c r="AO28" s="55">
        <f t="shared" si="10"/>
        <v>0</v>
      </c>
      <c r="AP28" s="65" t="s">
        <v>430</v>
      </c>
      <c r="AQ28" s="86">
        <v>9</v>
      </c>
      <c r="AR28" s="158"/>
      <c r="AS28" s="78">
        <v>8</v>
      </c>
      <c r="AT28" s="158"/>
      <c r="AU28" s="158">
        <f t="shared" si="11"/>
        <v>0</v>
      </c>
      <c r="AV28" s="65" t="s">
        <v>166</v>
      </c>
      <c r="AW28" s="50">
        <f t="shared" si="12"/>
        <v>0</v>
      </c>
      <c r="AX28" s="65" t="s">
        <v>531</v>
      </c>
    </row>
    <row r="29" spans="1:50" ht="15.75" x14ac:dyDescent="0.25">
      <c r="A29" s="171"/>
      <c r="B29" s="40" t="s">
        <v>78</v>
      </c>
      <c r="C29" s="44"/>
      <c r="D29" s="45" t="s">
        <v>0</v>
      </c>
      <c r="E29" s="42" t="s">
        <v>127</v>
      </c>
      <c r="F29" s="2" t="str">
        <f t="shared" si="0"/>
        <v>X</v>
      </c>
      <c r="G29" s="34" t="s">
        <v>76</v>
      </c>
      <c r="H29" s="8" t="s">
        <v>77</v>
      </c>
      <c r="I29" s="1"/>
      <c r="J29" s="35"/>
      <c r="K29" s="35" t="str">
        <f t="shared" si="1"/>
        <v/>
      </c>
      <c r="L29" s="35"/>
      <c r="M29" s="35" t="str">
        <f t="shared" si="2"/>
        <v/>
      </c>
      <c r="N29" s="35"/>
      <c r="O29" s="35" t="str">
        <f t="shared" si="3"/>
        <v/>
      </c>
      <c r="P29" s="35"/>
      <c r="Q29" s="2" t="str">
        <f t="shared" si="4"/>
        <v/>
      </c>
      <c r="R29" s="50">
        <v>25</v>
      </c>
      <c r="S29" s="53"/>
      <c r="T29" s="55">
        <f t="shared" si="5"/>
        <v>0</v>
      </c>
      <c r="U29" s="48" t="s">
        <v>185</v>
      </c>
      <c r="V29" s="50">
        <f t="shared" si="6"/>
        <v>1</v>
      </c>
      <c r="W29" s="67" t="s">
        <v>261</v>
      </c>
      <c r="X29" s="53"/>
      <c r="Y29" s="65" t="s">
        <v>223</v>
      </c>
      <c r="Z29" s="76"/>
      <c r="AA29" s="53" t="str">
        <f>IF(AA34="X","X","")</f>
        <v/>
      </c>
      <c r="AB29" s="65" t="s">
        <v>274</v>
      </c>
      <c r="AC29" s="86">
        <v>100</v>
      </c>
      <c r="AD29" s="78"/>
      <c r="AE29" s="55">
        <f t="shared" si="7"/>
        <v>0</v>
      </c>
      <c r="AF29" s="65" t="s">
        <v>339</v>
      </c>
      <c r="AG29" s="50">
        <f t="shared" si="8"/>
        <v>0</v>
      </c>
      <c r="AH29" s="65" t="s">
        <v>371</v>
      </c>
      <c r="AI29" s="86">
        <v>140</v>
      </c>
      <c r="AJ29" s="60"/>
      <c r="AK29" s="55">
        <f t="shared" si="9"/>
        <v>0</v>
      </c>
      <c r="AL29" s="65" t="s">
        <v>406</v>
      </c>
      <c r="AM29" s="86">
        <v>51</v>
      </c>
      <c r="AN29" s="78"/>
      <c r="AO29" s="55">
        <f t="shared" si="10"/>
        <v>0</v>
      </c>
      <c r="AP29" s="65" t="s">
        <v>428</v>
      </c>
      <c r="AQ29" s="86">
        <v>9</v>
      </c>
      <c r="AR29" s="158"/>
      <c r="AS29" s="78">
        <v>8</v>
      </c>
      <c r="AT29" s="158"/>
      <c r="AU29" s="158">
        <f t="shared" si="11"/>
        <v>0</v>
      </c>
      <c r="AV29" s="65" t="s">
        <v>487</v>
      </c>
      <c r="AW29" s="50">
        <f t="shared" si="12"/>
        <v>0</v>
      </c>
      <c r="AX29" s="65" t="s">
        <v>532</v>
      </c>
    </row>
    <row r="30" spans="1:50" ht="15.75" x14ac:dyDescent="0.25">
      <c r="A30" s="171"/>
      <c r="B30" s="40" t="s">
        <v>81</v>
      </c>
      <c r="C30" s="44"/>
      <c r="D30" s="45" t="s">
        <v>0</v>
      </c>
      <c r="E30" s="42" t="s">
        <v>128</v>
      </c>
      <c r="F30" s="2" t="str">
        <f t="shared" si="0"/>
        <v>X</v>
      </c>
      <c r="G30" s="34" t="s">
        <v>79</v>
      </c>
      <c r="H30" s="8" t="s">
        <v>80</v>
      </c>
      <c r="I30" s="1"/>
      <c r="J30" s="35"/>
      <c r="K30" s="35" t="str">
        <f t="shared" si="1"/>
        <v/>
      </c>
      <c r="L30" s="35"/>
      <c r="M30" s="35" t="str">
        <f t="shared" si="2"/>
        <v/>
      </c>
      <c r="N30" s="35"/>
      <c r="O30" s="35" t="str">
        <f t="shared" si="3"/>
        <v/>
      </c>
      <c r="P30" s="35"/>
      <c r="Q30" s="2" t="str">
        <f t="shared" si="4"/>
        <v/>
      </c>
      <c r="R30" s="50">
        <v>30</v>
      </c>
      <c r="S30" s="53"/>
      <c r="T30" s="55">
        <f t="shared" si="5"/>
        <v>0</v>
      </c>
      <c r="U30" s="48" t="s">
        <v>186</v>
      </c>
      <c r="V30" s="50">
        <f t="shared" si="6"/>
        <v>1</v>
      </c>
      <c r="W30" s="67" t="s">
        <v>262</v>
      </c>
      <c r="X30" s="53"/>
      <c r="Y30" s="65" t="s">
        <v>224</v>
      </c>
      <c r="Z30" s="76"/>
      <c r="AA30" s="53" t="str">
        <f>IF(AA38="X","X","")</f>
        <v/>
      </c>
      <c r="AB30" s="65" t="s">
        <v>285</v>
      </c>
      <c r="AC30" s="86">
        <v>120</v>
      </c>
      <c r="AD30" s="78"/>
      <c r="AE30" s="55">
        <f t="shared" si="7"/>
        <v>0</v>
      </c>
      <c r="AF30" s="65" t="s">
        <v>340</v>
      </c>
      <c r="AG30" s="50">
        <f t="shared" si="8"/>
        <v>0</v>
      </c>
      <c r="AH30" s="65" t="s">
        <v>372</v>
      </c>
      <c r="AI30" s="86">
        <v>120</v>
      </c>
      <c r="AJ30" s="60"/>
      <c r="AK30" s="55">
        <f t="shared" si="9"/>
        <v>0</v>
      </c>
      <c r="AL30" s="65" t="s">
        <v>407</v>
      </c>
      <c r="AM30" s="86">
        <v>110</v>
      </c>
      <c r="AN30" s="78"/>
      <c r="AO30" s="55">
        <f t="shared" si="10"/>
        <v>0</v>
      </c>
      <c r="AP30" s="65" t="s">
        <v>427</v>
      </c>
      <c r="AQ30" s="86">
        <v>9</v>
      </c>
      <c r="AR30" s="158"/>
      <c r="AS30" s="78">
        <v>8</v>
      </c>
      <c r="AT30" s="158"/>
      <c r="AU30" s="158">
        <f t="shared" si="11"/>
        <v>0</v>
      </c>
      <c r="AV30" s="65" t="s">
        <v>488</v>
      </c>
      <c r="AW30" s="50">
        <f t="shared" si="12"/>
        <v>0</v>
      </c>
      <c r="AX30" s="65" t="s">
        <v>533</v>
      </c>
    </row>
    <row r="31" spans="1:50" ht="15.75" x14ac:dyDescent="0.25">
      <c r="A31" s="171"/>
      <c r="B31" s="40" t="s">
        <v>84</v>
      </c>
      <c r="C31" s="44"/>
      <c r="D31" s="45" t="s">
        <v>0</v>
      </c>
      <c r="E31" s="42" t="s">
        <v>129</v>
      </c>
      <c r="F31" s="2" t="str">
        <f t="shared" si="0"/>
        <v>X</v>
      </c>
      <c r="G31" s="34" t="s">
        <v>82</v>
      </c>
      <c r="H31" s="8" t="s">
        <v>83</v>
      </c>
      <c r="I31" s="1"/>
      <c r="J31" s="35"/>
      <c r="K31" s="35" t="str">
        <f t="shared" si="1"/>
        <v/>
      </c>
      <c r="L31" s="35"/>
      <c r="M31" s="35" t="str">
        <f t="shared" si="2"/>
        <v/>
      </c>
      <c r="N31" s="35"/>
      <c r="O31" s="35" t="str">
        <f t="shared" si="3"/>
        <v/>
      </c>
      <c r="P31" s="35"/>
      <c r="Q31" s="2" t="str">
        <f t="shared" si="4"/>
        <v/>
      </c>
      <c r="R31" s="50">
        <v>45</v>
      </c>
      <c r="S31" s="53"/>
      <c r="T31" s="55">
        <f t="shared" si="5"/>
        <v>0</v>
      </c>
      <c r="U31" s="48" t="s">
        <v>187</v>
      </c>
      <c r="V31" s="50">
        <f t="shared" si="6"/>
        <v>1</v>
      </c>
      <c r="W31" s="67" t="s">
        <v>263</v>
      </c>
      <c r="X31" s="53"/>
      <c r="Y31" s="65" t="s">
        <v>225</v>
      </c>
      <c r="Z31" s="76"/>
      <c r="AA31" s="53" t="str">
        <f>IF(AA34="X","X","")</f>
        <v/>
      </c>
      <c r="AB31" s="65" t="s">
        <v>275</v>
      </c>
      <c r="AC31" s="86">
        <v>125</v>
      </c>
      <c r="AD31" s="78"/>
      <c r="AE31" s="55">
        <f t="shared" si="7"/>
        <v>0</v>
      </c>
      <c r="AF31" s="65" t="s">
        <v>341</v>
      </c>
      <c r="AG31" s="50">
        <f t="shared" si="8"/>
        <v>0</v>
      </c>
      <c r="AH31" s="65" t="s">
        <v>373</v>
      </c>
      <c r="AI31" s="86">
        <v>135</v>
      </c>
      <c r="AJ31" s="60"/>
      <c r="AK31" s="55">
        <f t="shared" si="9"/>
        <v>0</v>
      </c>
      <c r="AL31" s="65" t="s">
        <v>408</v>
      </c>
      <c r="AM31" s="86">
        <v>150</v>
      </c>
      <c r="AN31" s="78"/>
      <c r="AO31" s="55">
        <f t="shared" si="10"/>
        <v>0</v>
      </c>
      <c r="AP31" s="65" t="s">
        <v>426</v>
      </c>
      <c r="AQ31" s="86">
        <v>9</v>
      </c>
      <c r="AR31" s="158"/>
      <c r="AS31" s="78">
        <v>8</v>
      </c>
      <c r="AT31" s="158"/>
      <c r="AU31" s="158">
        <f t="shared" si="11"/>
        <v>0</v>
      </c>
      <c r="AV31" s="65" t="s">
        <v>489</v>
      </c>
      <c r="AW31" s="50">
        <f t="shared" si="12"/>
        <v>0</v>
      </c>
      <c r="AX31" s="65" t="s">
        <v>534</v>
      </c>
    </row>
    <row r="32" spans="1:50" ht="16.5" thickBot="1" x14ac:dyDescent="0.3">
      <c r="A32" s="171"/>
      <c r="B32" s="41" t="s">
        <v>86</v>
      </c>
      <c r="C32" s="46"/>
      <c r="D32" s="37" t="s">
        <v>0</v>
      </c>
      <c r="E32" s="19" t="s">
        <v>130</v>
      </c>
      <c r="F32" s="5" t="str">
        <f t="shared" si="0"/>
        <v>X</v>
      </c>
      <c r="G32" s="9" t="s">
        <v>37</v>
      </c>
      <c r="H32" s="10" t="s">
        <v>85</v>
      </c>
      <c r="I32" s="3"/>
      <c r="J32" s="4"/>
      <c r="K32" s="4" t="str">
        <f t="shared" si="1"/>
        <v/>
      </c>
      <c r="L32" s="4"/>
      <c r="M32" s="4" t="str">
        <f t="shared" si="2"/>
        <v/>
      </c>
      <c r="N32" s="4"/>
      <c r="O32" s="4" t="str">
        <f t="shared" si="3"/>
        <v/>
      </c>
      <c r="P32" s="4"/>
      <c r="Q32" s="5" t="str">
        <f t="shared" si="4"/>
        <v/>
      </c>
      <c r="R32" s="51">
        <v>19</v>
      </c>
      <c r="S32" s="54"/>
      <c r="T32" s="56">
        <f t="shared" si="5"/>
        <v>0</v>
      </c>
      <c r="U32" s="49" t="s">
        <v>188</v>
      </c>
      <c r="V32" s="51">
        <f t="shared" si="6"/>
        <v>1</v>
      </c>
      <c r="W32" s="68" t="s">
        <v>264</v>
      </c>
      <c r="X32" s="54"/>
      <c r="Y32" s="66" t="s">
        <v>226</v>
      </c>
      <c r="Z32" s="77"/>
      <c r="AA32" s="54" t="str">
        <f>IF(AA35="X","X","")</f>
        <v/>
      </c>
      <c r="AB32" s="66" t="s">
        <v>290</v>
      </c>
      <c r="AC32" s="87">
        <v>75</v>
      </c>
      <c r="AD32" s="79"/>
      <c r="AE32" s="56">
        <f t="shared" si="7"/>
        <v>0</v>
      </c>
      <c r="AF32" s="66" t="s">
        <v>342</v>
      </c>
      <c r="AG32" s="51">
        <f t="shared" si="8"/>
        <v>0</v>
      </c>
      <c r="AH32" s="66" t="s">
        <v>374</v>
      </c>
      <c r="AI32" s="87">
        <v>110</v>
      </c>
      <c r="AJ32" s="79"/>
      <c r="AK32" s="56">
        <f t="shared" si="9"/>
        <v>0</v>
      </c>
      <c r="AL32" s="66" t="s">
        <v>409</v>
      </c>
      <c r="AM32" s="87">
        <v>54</v>
      </c>
      <c r="AN32" s="79"/>
      <c r="AO32" s="56">
        <f t="shared" si="10"/>
        <v>0</v>
      </c>
      <c r="AP32" s="66" t="s">
        <v>425</v>
      </c>
      <c r="AQ32" s="87">
        <v>8</v>
      </c>
      <c r="AR32" s="159"/>
      <c r="AS32" s="79">
        <v>8</v>
      </c>
      <c r="AT32" s="159"/>
      <c r="AU32" s="159">
        <f t="shared" si="11"/>
        <v>0</v>
      </c>
      <c r="AV32" s="66" t="s">
        <v>490</v>
      </c>
      <c r="AW32" s="51">
        <f>IF(AND($V32="X",$AO32="X",AG32="X",AK32="X",AU32="X"),"X",(COUNTIF(V32,"X")+COUNTIF(AG32,"X")+COUNTIF(AK32,"X")+COUNTIF(AO32,"X")+COUNTIF(AU32,"X")))</f>
        <v>0</v>
      </c>
      <c r="AX32" s="66" t="s">
        <v>535</v>
      </c>
    </row>
    <row r="33" spans="1:50" ht="20.25" customHeight="1" thickBot="1" x14ac:dyDescent="0.3">
      <c r="A33" s="145"/>
      <c r="B33" s="40"/>
      <c r="C33" s="44"/>
      <c r="D33" s="45"/>
      <c r="E33" s="42"/>
      <c r="F33" s="59"/>
      <c r="G33" s="140"/>
      <c r="H33" s="140"/>
      <c r="I33" s="59"/>
      <c r="J33" s="59"/>
      <c r="K33" s="59"/>
      <c r="L33" s="59"/>
      <c r="M33" s="59"/>
      <c r="N33" s="59"/>
      <c r="O33" s="59"/>
      <c r="P33" s="59"/>
      <c r="Q33" s="59"/>
      <c r="R33" s="53"/>
      <c r="S33" s="53"/>
      <c r="T33" s="55"/>
      <c r="U33" s="42"/>
      <c r="V33" s="53"/>
      <c r="W33" s="146"/>
      <c r="X33" s="53"/>
      <c r="Y33" s="78"/>
      <c r="Z33" s="76"/>
      <c r="AA33" s="53"/>
      <c r="AB33" s="65"/>
      <c r="AC33" s="78"/>
      <c r="AD33" s="78"/>
      <c r="AE33" s="55"/>
      <c r="AF33" s="78"/>
      <c r="AG33" s="53"/>
      <c r="AH33" s="78"/>
      <c r="AI33" s="78"/>
      <c r="AJ33" s="78"/>
      <c r="AK33" s="55"/>
      <c r="AL33" s="78"/>
      <c r="AM33" s="78"/>
      <c r="AN33" s="78"/>
      <c r="AO33" s="55"/>
      <c r="AP33" s="78"/>
      <c r="AQ33" s="78"/>
      <c r="AR33" s="78"/>
      <c r="AS33" s="78"/>
      <c r="AT33" s="78"/>
      <c r="AU33" s="78"/>
      <c r="AV33" s="78"/>
      <c r="AW33" s="53"/>
      <c r="AX33" s="78"/>
    </row>
    <row r="34" spans="1:50" ht="15.75" x14ac:dyDescent="0.25">
      <c r="A34" s="172" t="s">
        <v>306</v>
      </c>
      <c r="B34" s="93" t="s">
        <v>140</v>
      </c>
      <c r="C34" s="94">
        <f>COUNTIF(D5,"X")+COUNTIF(D6,"X")+COUNTIF(D20,"X")+COUNTIF(D29,"X")+COUNTIF(D31,"X")</f>
        <v>5</v>
      </c>
      <c r="D34" s="95" t="str">
        <f>IF(C34=5,"X","")</f>
        <v>X</v>
      </c>
      <c r="E34" s="96" t="s">
        <v>153</v>
      </c>
      <c r="F34" s="97"/>
      <c r="G34" s="97"/>
      <c r="H34" s="97"/>
      <c r="I34" s="97"/>
      <c r="J34" s="97"/>
      <c r="K34" s="97"/>
      <c r="L34" s="97"/>
      <c r="M34" s="97"/>
      <c r="N34" s="97"/>
      <c r="O34" s="97"/>
      <c r="P34" s="97"/>
      <c r="Q34" s="97"/>
      <c r="R34" s="167"/>
      <c r="S34" s="167"/>
      <c r="T34" s="97"/>
      <c r="U34" s="97"/>
      <c r="V34" s="167"/>
      <c r="W34" s="167"/>
      <c r="X34" s="97"/>
      <c r="Y34" s="97"/>
      <c r="Z34" s="94">
        <f>SUM(Z5,Z6,Z20,Z29,Z31)</f>
        <v>0</v>
      </c>
      <c r="AA34" s="98">
        <f>IF(Z34&gt;=440,"X",Z34/440)</f>
        <v>0</v>
      </c>
      <c r="AB34" s="99"/>
      <c r="AC34" s="97"/>
      <c r="AD34" s="97"/>
      <c r="AE34" s="97"/>
      <c r="AF34" s="97"/>
      <c r="AG34" s="97"/>
      <c r="AH34" s="97"/>
      <c r="AI34" s="97"/>
      <c r="AJ34" s="97"/>
      <c r="AK34" s="97"/>
      <c r="AL34" s="97"/>
      <c r="AM34" s="97"/>
      <c r="AN34" s="97"/>
      <c r="AO34" s="97"/>
      <c r="AP34" s="97"/>
      <c r="AQ34" s="97"/>
      <c r="AR34" s="97"/>
      <c r="AS34" s="97"/>
      <c r="AT34" s="97"/>
      <c r="AU34" s="97"/>
      <c r="AV34" s="97"/>
      <c r="AW34" s="150">
        <f>IF(AND(AW5="X",AW6="X",AW20="X",AW29="X",AW31="X"),"X",(COUNTIF(AW5,"X")+COUNTIF(AW6,"X")+COUNTIF(AW20,"X")+COUNTIF(AW29,"X")+COUNTIF(AW31,"X")))</f>
        <v>0</v>
      </c>
      <c r="AX34" s="96" t="s">
        <v>501</v>
      </c>
    </row>
    <row r="35" spans="1:50" ht="15.75" x14ac:dyDescent="0.25">
      <c r="A35" s="172"/>
      <c r="B35" s="100" t="s">
        <v>141</v>
      </c>
      <c r="C35" s="101">
        <f>COUNTIF(D4,"X")+COUNTIF(D17,"X")+COUNTIF(D21,"X")+COUNTIF(D23,"X")+COUNTIF(D32,"X")</f>
        <v>5</v>
      </c>
      <c r="D35" s="102" t="str">
        <f t="shared" ref="D35:D39" si="13">IF(C35=5,"X","")</f>
        <v>X</v>
      </c>
      <c r="E35" s="103" t="s">
        <v>151</v>
      </c>
      <c r="F35" s="97"/>
      <c r="G35" s="97"/>
      <c r="H35" s="97"/>
      <c r="I35" s="97"/>
      <c r="J35" s="97"/>
      <c r="K35" s="97"/>
      <c r="L35" s="97"/>
      <c r="M35" s="97"/>
      <c r="N35" s="97"/>
      <c r="O35" s="97"/>
      <c r="P35" s="97"/>
      <c r="Q35" s="97"/>
      <c r="R35" s="167"/>
      <c r="S35" s="167"/>
      <c r="T35" s="97"/>
      <c r="U35" s="97"/>
      <c r="V35" s="167"/>
      <c r="W35" s="167"/>
      <c r="X35" s="97"/>
      <c r="Y35" s="97"/>
      <c r="Z35" s="101">
        <f>SUM(Z4,Z17,Z21,Z23,Z32)</f>
        <v>0</v>
      </c>
      <c r="AA35" s="104">
        <f>IF(Z35&gt;=295,"X",Z35/295)</f>
        <v>0</v>
      </c>
      <c r="AB35" s="105"/>
      <c r="AC35" s="97"/>
      <c r="AD35" s="97"/>
      <c r="AE35" s="97"/>
      <c r="AF35" s="97"/>
      <c r="AG35" s="97"/>
      <c r="AH35" s="97"/>
      <c r="AI35" s="97"/>
      <c r="AJ35" s="97"/>
      <c r="AK35" s="97"/>
      <c r="AL35" s="97"/>
      <c r="AM35" s="97"/>
      <c r="AN35" s="97"/>
      <c r="AO35" s="97"/>
      <c r="AP35" s="97"/>
      <c r="AQ35" s="97"/>
      <c r="AR35" s="97"/>
      <c r="AS35" s="97"/>
      <c r="AT35" s="97"/>
      <c r="AU35" s="97"/>
      <c r="AV35" s="97"/>
      <c r="AW35" s="151">
        <f>IF(AND(AW4="X",AW17="X",AW21="X",AW23="X",AW32="X"),"X",(COUNTIF(AW4,"X")+COUNTIF(AW17,"X")+COUNTIF(AW21,"X")+COUNTIF(AW23,"X")+COUNTIF(AW32,"X")))</f>
        <v>0</v>
      </c>
      <c r="AX35" s="103" t="s">
        <v>521</v>
      </c>
    </row>
    <row r="36" spans="1:50" ht="15.75" x14ac:dyDescent="0.25">
      <c r="A36" s="172"/>
      <c r="B36" s="100" t="s">
        <v>142</v>
      </c>
      <c r="C36" s="101">
        <f>COUNTIF(D7,"X")+COUNTIF(D12,"X")+COUNTIF(D14,"X")+COUNTIF(D19,"X")+COUNTIF(D10,"X")</f>
        <v>5</v>
      </c>
      <c r="D36" s="102" t="str">
        <f t="shared" si="13"/>
        <v>X</v>
      </c>
      <c r="E36" s="103" t="s">
        <v>152</v>
      </c>
      <c r="F36" s="97"/>
      <c r="G36" s="97"/>
      <c r="H36" s="97"/>
      <c r="I36" s="97"/>
      <c r="J36" s="97"/>
      <c r="K36" s="97"/>
      <c r="L36" s="97"/>
      <c r="M36" s="97"/>
      <c r="N36" s="97"/>
      <c r="O36" s="97"/>
      <c r="P36" s="97"/>
      <c r="Q36" s="97"/>
      <c r="R36" s="167"/>
      <c r="S36" s="167"/>
      <c r="T36" s="97"/>
      <c r="U36" s="97"/>
      <c r="V36" s="167"/>
      <c r="W36" s="167"/>
      <c r="X36" s="97"/>
      <c r="Y36" s="97"/>
      <c r="Z36" s="101">
        <f>SUM(Z7,Z12,Z14,Z19,Z10)</f>
        <v>0</v>
      </c>
      <c r="AA36" s="104">
        <f>IF(Z36&gt;=380,"X",Z36/380)</f>
        <v>0</v>
      </c>
      <c r="AB36" s="105"/>
      <c r="AC36" s="97"/>
      <c r="AD36" s="97"/>
      <c r="AE36" s="97"/>
      <c r="AF36" s="97"/>
      <c r="AG36" s="97"/>
      <c r="AH36" s="97"/>
      <c r="AI36" s="97"/>
      <c r="AJ36" s="97"/>
      <c r="AK36" s="97"/>
      <c r="AL36" s="97"/>
      <c r="AM36" s="97"/>
      <c r="AN36" s="97"/>
      <c r="AO36" s="97"/>
      <c r="AP36" s="97"/>
      <c r="AQ36" s="97"/>
      <c r="AR36" s="97"/>
      <c r="AS36" s="97"/>
      <c r="AT36" s="97"/>
      <c r="AU36" s="97"/>
      <c r="AV36" s="97"/>
      <c r="AW36" s="151">
        <f>IF(AND(AW7="X",AW12="X",AW14="X",AW19="X",AW10="X"),"X",(COUNTIF(AW7,"X")+COUNTIF(AW12,"X")+COUNTIF(AW14,"X")+COUNTIF(AW19,"X")+COUNTIF(AW10,"X")))</f>
        <v>0</v>
      </c>
      <c r="AX36" s="103" t="s">
        <v>500</v>
      </c>
    </row>
    <row r="37" spans="1:50" ht="15.75" x14ac:dyDescent="0.25">
      <c r="A37" s="172"/>
      <c r="B37" s="100" t="s">
        <v>143</v>
      </c>
      <c r="C37" s="101">
        <f>COUNTIF(D8,"X")+COUNTIF(D9,"X")+COUNTIF(D18,"X")+COUNTIF(D28,"X")+COUNTIF(D24,"X")</f>
        <v>5</v>
      </c>
      <c r="D37" s="102" t="str">
        <f t="shared" si="13"/>
        <v>X</v>
      </c>
      <c r="E37" s="103" t="s">
        <v>149</v>
      </c>
      <c r="F37" s="97"/>
      <c r="G37" s="97"/>
      <c r="H37" s="97"/>
      <c r="I37" s="97"/>
      <c r="J37" s="97"/>
      <c r="K37" s="97"/>
      <c r="L37" s="97"/>
      <c r="M37" s="97"/>
      <c r="N37" s="97"/>
      <c r="O37" s="97"/>
      <c r="P37" s="97"/>
      <c r="Q37" s="97"/>
      <c r="R37" s="97"/>
      <c r="S37" s="97"/>
      <c r="T37" s="97"/>
      <c r="U37" s="97"/>
      <c r="V37" s="97"/>
      <c r="W37" s="97"/>
      <c r="X37" s="97"/>
      <c r="Y37" s="97"/>
      <c r="Z37" s="101">
        <f>SUM(Z8,Z9,Z18,Z28,Z24)</f>
        <v>0</v>
      </c>
      <c r="AA37" s="104">
        <f>IF(Z37&gt;=450,"X",Z37/450)</f>
        <v>0</v>
      </c>
      <c r="AB37" s="105"/>
      <c r="AC37" s="97"/>
      <c r="AD37" s="97"/>
      <c r="AE37" s="97"/>
      <c r="AF37" s="97"/>
      <c r="AG37" s="97"/>
      <c r="AH37" s="97"/>
      <c r="AI37" s="97"/>
      <c r="AJ37" s="97"/>
      <c r="AK37" s="97"/>
      <c r="AL37" s="97"/>
      <c r="AM37" s="97"/>
      <c r="AN37" s="97"/>
      <c r="AO37" s="97"/>
      <c r="AP37" s="97"/>
      <c r="AQ37" s="97"/>
      <c r="AR37" s="97"/>
      <c r="AS37" s="97"/>
      <c r="AT37" s="97"/>
      <c r="AU37" s="97"/>
      <c r="AV37" s="97"/>
      <c r="AW37" s="151">
        <f>IF(AND(AW9="X",AW8="X",AW18="X",AW28="X",AW24="X"),"X",(COUNTIF(AW8,"X")+COUNTIF(AW9,"X")+COUNTIF(AW18,"X")+COUNTIF(AW28,"X")+COUNTIF(AW24,"X")))</f>
        <v>0</v>
      </c>
      <c r="AX37" s="103" t="s">
        <v>520</v>
      </c>
    </row>
    <row r="38" spans="1:50" ht="15.75" x14ac:dyDescent="0.25">
      <c r="A38" s="172"/>
      <c r="B38" s="100" t="s">
        <v>139</v>
      </c>
      <c r="C38" s="101">
        <f>COUNTIF(D13,"X")+COUNTIF(D15,"X")+COUNTIF(D22,"X")+COUNTIF(D27,"X")+COUNTIF(D30,"X")</f>
        <v>5</v>
      </c>
      <c r="D38" s="102" t="str">
        <f t="shared" si="13"/>
        <v>X</v>
      </c>
      <c r="E38" s="103" t="s">
        <v>155</v>
      </c>
      <c r="F38" s="97"/>
      <c r="G38" s="97"/>
      <c r="H38" s="97"/>
      <c r="I38" s="97"/>
      <c r="J38" s="97"/>
      <c r="K38" s="97"/>
      <c r="L38" s="97"/>
      <c r="M38" s="97"/>
      <c r="N38" s="97"/>
      <c r="O38" s="97"/>
      <c r="P38" s="97"/>
      <c r="Q38" s="97"/>
      <c r="R38" s="97"/>
      <c r="S38" s="97"/>
      <c r="T38" s="97"/>
      <c r="U38" s="97"/>
      <c r="V38" s="97"/>
      <c r="W38" s="97"/>
      <c r="X38" s="97"/>
      <c r="Y38" s="97"/>
      <c r="Z38" s="101">
        <v>0</v>
      </c>
      <c r="AA38" s="104">
        <f>IF(Z38&gt;=350,"X",Z38/350)</f>
        <v>0</v>
      </c>
      <c r="AB38" s="105"/>
      <c r="AC38" s="97"/>
      <c r="AD38" s="97"/>
      <c r="AE38" s="97"/>
      <c r="AF38" s="97"/>
      <c r="AG38" s="97"/>
      <c r="AH38" s="97"/>
      <c r="AI38" s="97"/>
      <c r="AJ38" s="97"/>
      <c r="AK38" s="97"/>
      <c r="AL38" s="97"/>
      <c r="AM38" s="97"/>
      <c r="AN38" s="97"/>
      <c r="AO38" s="97"/>
      <c r="AP38" s="97"/>
      <c r="AQ38" s="97"/>
      <c r="AR38" s="97"/>
      <c r="AS38" s="97"/>
      <c r="AT38" s="97"/>
      <c r="AU38" s="97"/>
      <c r="AV38" s="97"/>
      <c r="AW38" s="151">
        <f>IF(AND(AW13="X",AW15="X",AW22="X",AW27="X",AW30="X"),"X",(COUNTIF(AW13,"X")+COUNTIF(AW15,"X")+COUNTIF(AW22,"X")+COUNTIF(AW27,"X")+COUNTIF(AW30,"X")))</f>
        <v>0</v>
      </c>
      <c r="AX38" s="103" t="s">
        <v>502</v>
      </c>
    </row>
    <row r="39" spans="1:50" ht="16.5" thickBot="1" x14ac:dyDescent="0.3">
      <c r="A39" s="172"/>
      <c r="B39" s="100" t="s">
        <v>144</v>
      </c>
      <c r="C39" s="106">
        <f>COUNTIF(D3,"X")+COUNTIF(D11,"X")+COUNTIF(D16,"X")+COUNTIF(D25,"X")+COUNTIF(D26,"X")</f>
        <v>5</v>
      </c>
      <c r="D39" s="107" t="str">
        <f t="shared" si="13"/>
        <v>X</v>
      </c>
      <c r="E39" s="108" t="s">
        <v>150</v>
      </c>
      <c r="F39" s="97"/>
      <c r="G39" s="97"/>
      <c r="H39" s="97"/>
      <c r="I39" s="97"/>
      <c r="J39" s="97"/>
      <c r="K39" s="97"/>
      <c r="L39" s="97"/>
      <c r="M39" s="97"/>
      <c r="N39" s="97"/>
      <c r="O39" s="97"/>
      <c r="P39" s="97"/>
      <c r="Q39" s="97"/>
      <c r="R39" s="97"/>
      <c r="S39" s="97"/>
      <c r="T39" s="97"/>
      <c r="U39" s="97"/>
      <c r="V39" s="97"/>
      <c r="W39" s="97"/>
      <c r="X39" s="97"/>
      <c r="Y39" s="97"/>
      <c r="Z39" s="106">
        <f>SUM(Z3,Z11,Z16,Z25,Z26)</f>
        <v>0</v>
      </c>
      <c r="AA39" s="109">
        <f>IF(Z39&gt;=325,"X",Z39/325)</f>
        <v>0</v>
      </c>
      <c r="AB39" s="110"/>
      <c r="AC39" s="97"/>
      <c r="AD39" s="97"/>
      <c r="AE39" s="97"/>
      <c r="AF39" s="97"/>
      <c r="AG39" s="97"/>
      <c r="AH39" s="97"/>
      <c r="AI39" s="97"/>
      <c r="AJ39" s="97"/>
      <c r="AK39" s="97"/>
      <c r="AL39" s="97"/>
      <c r="AM39" s="97"/>
      <c r="AN39" s="97"/>
      <c r="AO39" s="97"/>
      <c r="AP39" s="97"/>
      <c r="AQ39" s="97"/>
      <c r="AR39" s="97"/>
      <c r="AS39" s="97"/>
      <c r="AT39" s="97"/>
      <c r="AU39" s="97"/>
      <c r="AV39" s="97"/>
      <c r="AW39" s="152">
        <f>IF(AND(AW3="X",AW11="X",AW16="X",AW25="X",AW26="X"),"X",(COUNTIF(AW3,"X")+COUNTIF(AW11,"X")+COUNTIF(AW16,"X")+COUNTIF(AW25,"X")+COUNTIF(AW26,"X")))</f>
        <v>0</v>
      </c>
      <c r="AX39" s="108" t="s">
        <v>522</v>
      </c>
    </row>
    <row r="40" spans="1:50" ht="16.5" thickBot="1" x14ac:dyDescent="0.3">
      <c r="A40" s="172"/>
      <c r="B40" s="100"/>
      <c r="C40" s="97"/>
      <c r="D40" s="97"/>
      <c r="E40" s="112"/>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143"/>
      <c r="AX40" s="97"/>
    </row>
    <row r="41" spans="1:50" ht="15.75" x14ac:dyDescent="0.25">
      <c r="A41" s="172"/>
      <c r="B41" s="113" t="s">
        <v>133</v>
      </c>
      <c r="C41" s="97"/>
      <c r="D41" s="97"/>
      <c r="E41" s="97"/>
      <c r="F41" s="97"/>
      <c r="G41" s="97"/>
      <c r="H41" s="97"/>
      <c r="I41" s="97"/>
      <c r="J41" s="97"/>
      <c r="K41" s="97"/>
      <c r="L41" s="97"/>
      <c r="M41" s="97"/>
      <c r="N41" s="97"/>
      <c r="O41" s="97"/>
      <c r="P41" s="97"/>
      <c r="Q41" s="97"/>
      <c r="R41" s="114"/>
      <c r="S41" s="115">
        <f>COUNTIF(T5,"X")+COUNTIF(T6,"X")+COUNTIF(T20,"X")+COUNTIF(T29,"X")+COUNTIF(T31,"X")+COUNTIF(T4,"X")+COUNTIF(T17,"X")+COUNTIF(T21,"X")+COUNTIF(T23,"X")+COUNTIF(T32,"X")</f>
        <v>0</v>
      </c>
      <c r="T41" s="98">
        <f>IF(S41&gt;=10,"X",S41/10)</f>
        <v>0</v>
      </c>
      <c r="U41" s="96" t="s">
        <v>168</v>
      </c>
      <c r="V41" s="97"/>
      <c r="W41" s="97"/>
      <c r="X41" s="116">
        <f>COUNTIF(X5,"X")+COUNTIF(X6,"X")+COUNTIF(X20,"X")+COUNTIF(X29,"X")+COUNTIF(X31,"X")+COUNTIF(X4,"X")+COUNTIF(X17,"X")+COUNTIF(X21,"X")+COUNTIF(X23,"X")+COUNTIF(X32,"X")</f>
        <v>0</v>
      </c>
      <c r="Y41" s="96" t="s">
        <v>228</v>
      </c>
      <c r="Z41" s="117">
        <f>COUNTIF(AA34,"X")+COUNTIF(AA35,"X")</f>
        <v>0</v>
      </c>
      <c r="AA41" s="98">
        <f>IF(Z41&gt;=2,"X",Z41/2)</f>
        <v>0</v>
      </c>
      <c r="AB41" s="96" t="s">
        <v>271</v>
      </c>
      <c r="AC41" s="118"/>
      <c r="AD41" s="115">
        <f>COUNTIF(AE5,"X")+COUNTIF(AE6,"X")+COUNTIF(AE20,"X")+COUNTIF(AE29,"X")+COUNTIF(AE31,"X")+COUNTIF(AE4,"X")+COUNTIF(AE17,"X")+COUNTIF(AE21,"X")+COUNTIF(AE23,"X")+COUNTIF(AE32,"X")</f>
        <v>0</v>
      </c>
      <c r="AE41" s="98">
        <f>IF(AD41&gt;=10,"X",AD41/10)</f>
        <v>0</v>
      </c>
      <c r="AF41" s="96" t="s">
        <v>344</v>
      </c>
      <c r="AG41" s="97"/>
      <c r="AH41" s="97"/>
      <c r="AI41" s="118"/>
      <c r="AJ41" s="115">
        <f>COUNTIF(AK5,"X")+COUNTIF(AK6,"X")+COUNTIF(AK20,"X")+COUNTIF(AK29,"X")+COUNTIF(AK31,"X")+COUNTIF(AK4,"X")+COUNTIF(AK17,"X")+COUNTIF(AK21,"X")+COUNTIF(AK23,"X")+COUNTIF(AK32,"X")</f>
        <v>0</v>
      </c>
      <c r="AK41" s="98">
        <f>IF(AJ41&gt;=10,"X",AJ41/10)</f>
        <v>0</v>
      </c>
      <c r="AL41" s="96" t="s">
        <v>413</v>
      </c>
      <c r="AM41" s="118"/>
      <c r="AN41" s="115">
        <f>COUNTIF(AO5,"X")+COUNTIF(AO6,"X")+COUNTIF(AO20,"X")+COUNTIF(AO29,"X")+COUNTIF(AO31,"X")+COUNTIF(AO4,"X")+COUNTIF(AO17,"X")+COUNTIF(AO21,"X")+COUNTIF(AO23,"X")+COUNTIF(AO32,"X")</f>
        <v>0</v>
      </c>
      <c r="AO41" s="98">
        <f>IF(AN41&gt;=10,"X",AN41/10)</f>
        <v>0</v>
      </c>
      <c r="AP41" s="96" t="s">
        <v>421</v>
      </c>
      <c r="AQ41" s="118"/>
      <c r="AR41" s="153"/>
      <c r="AS41" s="155"/>
      <c r="AT41" s="115">
        <f>COUNTIF(AU5,"X")+COUNTIF(AU6,"X")+COUNTIF(AU20,"X")+COUNTIF(AU29,"X")+COUNTIF(AU31,"X")+COUNTIF(AU4,"X")+COUNTIF(AU17,"X")+COUNTIF(AU21,"X")+COUNTIF(AU23,"X")+COUNTIF(AU32,"X")</f>
        <v>0</v>
      </c>
      <c r="AU41" s="98">
        <f>IF(AT41&gt;=10,"X",AT41/10)</f>
        <v>0</v>
      </c>
      <c r="AV41" s="96" t="s">
        <v>491</v>
      </c>
      <c r="AW41" s="97"/>
      <c r="AX41" s="97"/>
    </row>
    <row r="42" spans="1:50" ht="15.75" x14ac:dyDescent="0.25">
      <c r="A42" s="172"/>
      <c r="B42" s="113" t="s">
        <v>134</v>
      </c>
      <c r="C42" s="97"/>
      <c r="D42" s="97"/>
      <c r="E42" s="97"/>
      <c r="F42" s="97"/>
      <c r="G42" s="97"/>
      <c r="H42" s="97"/>
      <c r="I42" s="97"/>
      <c r="J42" s="97"/>
      <c r="K42" s="97"/>
      <c r="L42" s="97"/>
      <c r="M42" s="97"/>
      <c r="N42" s="97"/>
      <c r="O42" s="97"/>
      <c r="P42" s="97"/>
      <c r="Q42" s="97"/>
      <c r="R42" s="119"/>
      <c r="S42" s="120">
        <f>COUNTIF(T7,"X")+COUNTIF(T12,"X")+COUNTIF(T14,"X")+COUNTIF(T19,"X")+COUNTIF(T10,"X")+COUNTIF(T8,"X")+COUNTIF(T9,"X")+COUNTIF(T18,"X")+COUNTIF(T28,"X")+COUNTIF(T24,"X")</f>
        <v>0</v>
      </c>
      <c r="T42" s="104">
        <f t="shared" ref="T42:T43" si="14">IF(S42&gt;=10,"X",S42/10)</f>
        <v>0</v>
      </c>
      <c r="U42" s="103" t="s">
        <v>163</v>
      </c>
      <c r="V42" s="97"/>
      <c r="W42" s="97"/>
      <c r="X42" s="121">
        <f>COUNTIF(X7,"X")+COUNTIF(X12,"X")+COUNTIF(X14,"X")+COUNTIF(X19,"X")+COUNTIF(X10,"X")+COUNTIF(X8,"X")+COUNTIF(X9,"X")+COUNTIF(X18,"X")+COUNTIF(X28,"X")+COUNTIF(X24,"X")</f>
        <v>0</v>
      </c>
      <c r="Y42" s="103" t="s">
        <v>229</v>
      </c>
      <c r="Z42" s="122">
        <f>COUNTIF(AA36,"X")+COUNTIF(AA37,"X")</f>
        <v>0</v>
      </c>
      <c r="AA42" s="104">
        <f t="shared" ref="AA42:AA43" si="15">IF(Z42&gt;=2,"X",Z42/2)</f>
        <v>0</v>
      </c>
      <c r="AB42" s="103" t="s">
        <v>270</v>
      </c>
      <c r="AC42" s="123"/>
      <c r="AD42" s="120">
        <f>COUNTIF(AE7,"X")+COUNTIF(AE12,"X")+COUNTIF(AE14,"X")+COUNTIF(AE19,"X")+COUNTIF(AE10,"X")+COUNTIF(AE8,"X")+COUNTIF(AE9,"X")+COUNTIF(AE18,"X")+COUNTIF(AE28,"X")+COUNTIF(AE24,"X")</f>
        <v>0</v>
      </c>
      <c r="AE42" s="104">
        <f t="shared" ref="AE42:AE43" si="16">IF(AD42&gt;=10,"X",AD42/10)</f>
        <v>0</v>
      </c>
      <c r="AF42" s="103" t="s">
        <v>316</v>
      </c>
      <c r="AG42" s="97"/>
      <c r="AH42" s="97"/>
      <c r="AI42" s="123"/>
      <c r="AJ42" s="124">
        <f>COUNTIF(AK7,"X")+COUNTIF(AK12,"X")+COUNTIF(AK14,"X")+COUNTIF(AK19,"X")+COUNTIF(AK10,"X")+COUNTIF(AK8,"X")+COUNTIF(AK9,"X")+COUNTIF(AK18,"X")+COUNTIF(AK28,"X")+COUNTIF(AK24,"X")</f>
        <v>0</v>
      </c>
      <c r="AK42" s="104">
        <f t="shared" ref="AK42:AK43" si="17">IF(AJ42&gt;=10,"X",AJ42/10)</f>
        <v>0</v>
      </c>
      <c r="AL42" s="103" t="s">
        <v>410</v>
      </c>
      <c r="AM42" s="123"/>
      <c r="AN42" s="120">
        <f>COUNTIF(AO7,"X")+COUNTIF(AO12,"X")+COUNTIF(AO14,"X")+COUNTIF(AO19,"X")+COUNTIF(AO10,"X")+COUNTIF(AO8,"X")+COUNTIF(AO9,"X")+COUNTIF(AO18,"X")+COUNTIF(AO28,"X")+COUNTIF(AO24,"X")</f>
        <v>0</v>
      </c>
      <c r="AO42" s="104">
        <f t="shared" ref="AO42:AO43" si="18">IF(AN42&gt;=10,"X",AN42/10)</f>
        <v>0</v>
      </c>
      <c r="AP42" s="103" t="s">
        <v>422</v>
      </c>
      <c r="AQ42" s="123"/>
      <c r="AR42" s="141"/>
      <c r="AS42" s="156"/>
      <c r="AT42" s="120">
        <f>COUNTIF(AU7,"X")+COUNTIF(AU12,"X")+COUNTIF(AU14,"X")+COUNTIF(AU19,"X")+COUNTIF(AU10,"X")+COUNTIF(AU8,"X")+COUNTIF(AU9,"X")+COUNTIF(AU18,"X")+COUNTIF(AU28,"X")+COUNTIF(AU24,"X")</f>
        <v>0</v>
      </c>
      <c r="AU42" s="104">
        <f t="shared" ref="AU42:AU43" si="19">IF(AT42&gt;=10,"X",AT42/10)</f>
        <v>0</v>
      </c>
      <c r="AV42" s="103" t="s">
        <v>492</v>
      </c>
      <c r="AW42" s="97"/>
      <c r="AX42" s="97"/>
    </row>
    <row r="43" spans="1:50" ht="16.5" thickBot="1" x14ac:dyDescent="0.3">
      <c r="A43" s="172"/>
      <c r="B43" s="113" t="s">
        <v>135</v>
      </c>
      <c r="C43" s="97"/>
      <c r="D43" s="97"/>
      <c r="E43" s="97"/>
      <c r="F43" s="97"/>
      <c r="G43" s="97"/>
      <c r="H43" s="97"/>
      <c r="I43" s="97"/>
      <c r="J43" s="97"/>
      <c r="K43" s="97"/>
      <c r="L43" s="97"/>
      <c r="M43" s="97"/>
      <c r="N43" s="97"/>
      <c r="O43" s="97"/>
      <c r="P43" s="97"/>
      <c r="Q43" s="97"/>
      <c r="R43" s="125"/>
      <c r="S43" s="126">
        <f>COUNTIF(T13,"X")+COUNTIF(T15,"X")+COUNTIF(T22,"X")+COUNTIF(T27,"X")+COUNTIF(T30,"X")+COUNTIF(T3,"X")+COUNTIF(T11,"X")+COUNTIF(T16,"X")+COUNTIF(T25,"X")+COUNTIF(T26,"X")</f>
        <v>0</v>
      </c>
      <c r="T43" s="109">
        <f t="shared" si="14"/>
        <v>0</v>
      </c>
      <c r="U43" s="108" t="s">
        <v>189</v>
      </c>
      <c r="V43" s="97"/>
      <c r="W43" s="97"/>
      <c r="X43" s="127">
        <f>COUNTIF(X13,"X")+COUNTIF(X15,"X")+COUNTIF(X22,"X")+COUNTIF(X27,"X")+COUNTIF(X30,"X")+COUNTIF(X3,"X")+COUNTIF(X11,"X")+COUNTIF(X16,"X")+COUNTIF(X25,"X")+COUNTIF(X26,"X")</f>
        <v>0</v>
      </c>
      <c r="Y43" s="108" t="s">
        <v>227</v>
      </c>
      <c r="Z43" s="128">
        <f>COUNTIF(AA39,"X")+COUNTIF(AA38,"X")</f>
        <v>0</v>
      </c>
      <c r="AA43" s="109">
        <f t="shared" si="15"/>
        <v>0</v>
      </c>
      <c r="AB43" s="108" t="s">
        <v>269</v>
      </c>
      <c r="AC43" s="129"/>
      <c r="AD43" s="126">
        <f>COUNTIF(AE13,"X")+COUNTIF(AE15,"X")+COUNTIF(AE22,"X")+COUNTIF(AE27,"X")+COUNTIF(AE30,"X")+COUNTIF(AE3,"X")+COUNTIF(AE11,"X")+COUNTIF(AE16,"X")+COUNTIF(AE25,"X")+COUNTIF(AE26,"X")</f>
        <v>0</v>
      </c>
      <c r="AE43" s="109">
        <f t="shared" si="16"/>
        <v>0</v>
      </c>
      <c r="AF43" s="108" t="s">
        <v>343</v>
      </c>
      <c r="AG43" s="97"/>
      <c r="AH43" s="97"/>
      <c r="AI43" s="129"/>
      <c r="AJ43" s="126">
        <f>COUNTIF(AK13,"X")+COUNTIF(AK15,"X")+COUNTIF(AK22,"X")+COUNTIF(AK27,"X")+COUNTIF(AK30,"X")+COUNTIF(AK3,"X")+COUNTIF(AK11,"X")+COUNTIF(AK16,"X")+COUNTIF(AK25,"X")+COUNTIF(AK26,"X")</f>
        <v>0</v>
      </c>
      <c r="AK43" s="109">
        <f t="shared" si="17"/>
        <v>0</v>
      </c>
      <c r="AL43" s="108" t="s">
        <v>414</v>
      </c>
      <c r="AM43" s="129"/>
      <c r="AN43" s="126">
        <f>COUNTIF(AO13,"X")+COUNTIF(AO15,"X")+COUNTIF(AO22,"X")+COUNTIF(AO27,"X")+COUNTIF(AO30,"X")+COUNTIF(AO3,"X")+COUNTIF(AO11,"X")+COUNTIF(AO16,"X")+COUNTIF(AO25,"X")+COUNTIF(AO26,"X")</f>
        <v>0</v>
      </c>
      <c r="AO43" s="109">
        <f t="shared" si="18"/>
        <v>0</v>
      </c>
      <c r="AP43" s="108" t="s">
        <v>424</v>
      </c>
      <c r="AQ43" s="129"/>
      <c r="AR43" s="154"/>
      <c r="AS43" s="157"/>
      <c r="AT43" s="126">
        <f>COUNTIF(AU13,"X")+COUNTIF(AU15,"X")+COUNTIF(AU22,"X")+COUNTIF(AU27,"X")+COUNTIF(AU30,"X")+COUNTIF(AU3,"X")+COUNTIF(AU11,"X")+COUNTIF(AU16,"X")+COUNTIF(AU25,"X")+COUNTIF(AU26,"X")</f>
        <v>0</v>
      </c>
      <c r="AU43" s="109">
        <f t="shared" si="19"/>
        <v>0</v>
      </c>
      <c r="AV43" s="108" t="s">
        <v>493</v>
      </c>
      <c r="AW43" s="97"/>
      <c r="AX43" s="97"/>
    </row>
    <row r="44" spans="1:50" ht="16.5" thickBot="1" x14ac:dyDescent="0.3">
      <c r="A44" s="172"/>
      <c r="B44" s="130"/>
      <c r="C44" s="97"/>
      <c r="D44" s="97"/>
      <c r="E44" s="97"/>
      <c r="F44" s="97"/>
      <c r="G44" s="97"/>
      <c r="H44" s="97"/>
      <c r="I44" s="97"/>
      <c r="J44" s="97"/>
      <c r="K44" s="97"/>
      <c r="L44" s="97"/>
      <c r="M44" s="97"/>
      <c r="N44" s="97"/>
      <c r="O44" s="97"/>
      <c r="P44" s="97"/>
      <c r="Q44" s="97"/>
      <c r="R44" s="97"/>
      <c r="S44" s="97"/>
      <c r="T44" s="120"/>
      <c r="U44" s="112"/>
      <c r="V44" s="97"/>
      <c r="W44" s="97"/>
      <c r="X44" s="120"/>
      <c r="Y44" s="112"/>
      <c r="Z44" s="97"/>
      <c r="AA44" s="97"/>
      <c r="AB44" s="131"/>
      <c r="AC44" s="131"/>
      <c r="AD44" s="131"/>
      <c r="AE44" s="131"/>
      <c r="AF44" s="131"/>
      <c r="AG44" s="97"/>
      <c r="AH44" s="97"/>
      <c r="AI44" s="131"/>
      <c r="AJ44" s="131"/>
      <c r="AK44" s="131"/>
      <c r="AL44" s="131"/>
      <c r="AM44" s="131"/>
      <c r="AN44" s="131"/>
      <c r="AO44" s="131"/>
      <c r="AP44" s="131"/>
      <c r="AQ44" s="131"/>
      <c r="AR44" s="131"/>
      <c r="AS44" s="131"/>
      <c r="AT44" s="131"/>
      <c r="AU44" s="131"/>
      <c r="AV44" s="131"/>
      <c r="AW44" s="97"/>
      <c r="AX44" s="97"/>
    </row>
    <row r="45" spans="1:50" ht="15.75" x14ac:dyDescent="0.25">
      <c r="A45" s="172"/>
      <c r="B45" s="100" t="s">
        <v>145</v>
      </c>
      <c r="C45" s="94">
        <f>SUM(C34+C36+C38)</f>
        <v>15</v>
      </c>
      <c r="D45" s="132" t="str">
        <f>IF(C45=15,"X","")</f>
        <v>X</v>
      </c>
      <c r="E45" s="96" t="s">
        <v>154</v>
      </c>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c r="AS45" s="97"/>
      <c r="AT45" s="97"/>
      <c r="AU45" s="97"/>
      <c r="AV45" s="97"/>
      <c r="AW45" s="97"/>
      <c r="AX45" s="97"/>
    </row>
    <row r="46" spans="1:50" ht="16.5" thickBot="1" x14ac:dyDescent="0.3">
      <c r="A46" s="172"/>
      <c r="B46" s="100" t="s">
        <v>146</v>
      </c>
      <c r="C46" s="101">
        <f>SUM(C35+C37+C39)</f>
        <v>15</v>
      </c>
      <c r="D46" s="133" t="str">
        <f>IF(C46=15,"X","")</f>
        <v>X</v>
      </c>
      <c r="E46" s="103" t="s">
        <v>156</v>
      </c>
      <c r="F46" s="97"/>
      <c r="G46" s="97"/>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97"/>
      <c r="AQ46" s="97"/>
      <c r="AR46" s="97"/>
      <c r="AS46" s="97"/>
      <c r="AT46" s="97"/>
      <c r="AU46" s="97"/>
      <c r="AV46" s="97"/>
      <c r="AW46" s="97"/>
      <c r="AX46" s="97"/>
    </row>
    <row r="47" spans="1:50" ht="16.5" thickBot="1" x14ac:dyDescent="0.3">
      <c r="A47" s="172"/>
      <c r="B47" s="100" t="s">
        <v>147</v>
      </c>
      <c r="C47" s="106">
        <f>C45+C46</f>
        <v>30</v>
      </c>
      <c r="D47" s="135" t="str">
        <f>IF(C47=30,"X","")</f>
        <v>X</v>
      </c>
      <c r="E47" s="108" t="s">
        <v>148</v>
      </c>
      <c r="F47" s="97"/>
      <c r="G47" s="97"/>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c r="AT47" s="97"/>
      <c r="AU47" s="97"/>
      <c r="AV47" s="97"/>
      <c r="AW47" s="150">
        <f>IF(COUNTIF(AW$34:AW$39,"X")=5,"X",COUNTIF(AW$34:AW$39,"X"))</f>
        <v>0</v>
      </c>
      <c r="AX47" s="96" t="s">
        <v>496</v>
      </c>
    </row>
    <row r="48" spans="1:50" ht="16.5" thickBot="1" x14ac:dyDescent="0.3">
      <c r="B48" s="134"/>
      <c r="D48" s="45"/>
      <c r="AW48" s="152">
        <f>IF(COUNTIF(AW$34:AW$39,"X")=5,"X",COUNTIF(AW$34:AW$39,"X"))</f>
        <v>0</v>
      </c>
      <c r="AX48" s="108" t="s">
        <v>497</v>
      </c>
    </row>
  </sheetData>
  <sortState xmlns:xlrd2="http://schemas.microsoft.com/office/spreadsheetml/2017/richdata2" ref="B3:D32">
    <sortCondition ref="B3:B32"/>
  </sortState>
  <mergeCells count="10">
    <mergeCell ref="V34:W34"/>
    <mergeCell ref="V35:W35"/>
    <mergeCell ref="V36:W36"/>
    <mergeCell ref="G2:H2"/>
    <mergeCell ref="B1:Y1"/>
    <mergeCell ref="A3:A32"/>
    <mergeCell ref="A34:A47"/>
    <mergeCell ref="R34:S34"/>
    <mergeCell ref="R35:S35"/>
    <mergeCell ref="R36:S36"/>
  </mergeCells>
  <conditionalFormatting sqref="Q3:Q33">
    <cfRule type="cellIs" dxfId="176" priority="70" operator="equal">
      <formula>"X"</formula>
    </cfRule>
  </conditionalFormatting>
  <conditionalFormatting sqref="I3:P27 I28:O28 I29:P33">
    <cfRule type="cellIs" dxfId="175" priority="71" operator="equal">
      <formula>"X"</formula>
    </cfRule>
  </conditionalFormatting>
  <conditionalFormatting sqref="P28">
    <cfRule type="cellIs" dxfId="174" priority="69" operator="equal">
      <formula>"X"</formula>
    </cfRule>
  </conditionalFormatting>
  <conditionalFormatting sqref="F3">
    <cfRule type="cellIs" dxfId="173" priority="68" operator="equal">
      <formula>"X"</formula>
    </cfRule>
  </conditionalFormatting>
  <conditionalFormatting sqref="F4:F33">
    <cfRule type="cellIs" dxfId="172" priority="67" operator="equal">
      <formula>"X"</formula>
    </cfRule>
  </conditionalFormatting>
  <conditionalFormatting sqref="C3:D33">
    <cfRule type="cellIs" dxfId="171" priority="66" operator="equal">
      <formula>"X"</formula>
    </cfRule>
  </conditionalFormatting>
  <conditionalFormatting sqref="R3:T33 V3:V33 T44">
    <cfRule type="cellIs" dxfId="170" priority="65" operator="equal">
      <formula>"X"</formula>
    </cfRule>
  </conditionalFormatting>
  <conditionalFormatting sqref="S10">
    <cfRule type="cellIs" dxfId="169" priority="58" operator="equal">
      <formula>"X"</formula>
    </cfRule>
  </conditionalFormatting>
  <conditionalFormatting sqref="X3:X33">
    <cfRule type="cellIs" dxfId="168" priority="63" operator="equal">
      <formula>"X"</formula>
    </cfRule>
  </conditionalFormatting>
  <conditionalFormatting sqref="D48">
    <cfRule type="cellIs" dxfId="167" priority="61" operator="equal">
      <formula>"X"</formula>
    </cfRule>
  </conditionalFormatting>
  <conditionalFormatting sqref="S14">
    <cfRule type="cellIs" dxfId="166" priority="60" operator="equal">
      <formula>"X"</formula>
    </cfRule>
  </conditionalFormatting>
  <conditionalFormatting sqref="S6">
    <cfRule type="cellIs" dxfId="165" priority="59" operator="equal">
      <formula>"X"</formula>
    </cfRule>
  </conditionalFormatting>
  <conditionalFormatting sqref="X44">
    <cfRule type="cellIs" dxfId="164" priority="48" operator="equal">
      <formula>"X"</formula>
    </cfRule>
  </conditionalFormatting>
  <conditionalFormatting sqref="AG4:AG33">
    <cfRule type="cellIs" dxfId="163" priority="47" operator="equal">
      <formula>"X"</formula>
    </cfRule>
  </conditionalFormatting>
  <conditionalFormatting sqref="AA34:AA39">
    <cfRule type="cellIs" dxfId="162" priority="46" operator="equal">
      <formula>"X"</formula>
    </cfRule>
  </conditionalFormatting>
  <conditionalFormatting sqref="AA3:AA33">
    <cfRule type="cellIs" dxfId="161" priority="45" operator="equal">
      <formula>"X"</formula>
    </cfRule>
  </conditionalFormatting>
  <conditionalFormatting sqref="AE3">
    <cfRule type="cellIs" dxfId="160" priority="44" operator="equal">
      <formula>"X"</formula>
    </cfRule>
  </conditionalFormatting>
  <conditionalFormatting sqref="AE4:AE33">
    <cfRule type="cellIs" dxfId="159" priority="43" operator="equal">
      <formula>"X"</formula>
    </cfRule>
  </conditionalFormatting>
  <conditionalFormatting sqref="AG3">
    <cfRule type="cellIs" dxfId="158" priority="42" operator="equal">
      <formula>"X"</formula>
    </cfRule>
  </conditionalFormatting>
  <conditionalFormatting sqref="S41:S43">
    <cfRule type="cellIs" dxfId="157" priority="40" operator="equal">
      <formula>"X"</formula>
    </cfRule>
  </conditionalFormatting>
  <conditionalFormatting sqref="X41:X43">
    <cfRule type="cellIs" dxfId="156" priority="39" operator="equal">
      <formula>"X"</formula>
    </cfRule>
  </conditionalFormatting>
  <conditionalFormatting sqref="AD41:AD43">
    <cfRule type="cellIs" dxfId="155" priority="38" operator="equal">
      <formula>"X"</formula>
    </cfRule>
  </conditionalFormatting>
  <conditionalFormatting sqref="T41:T43">
    <cfRule type="cellIs" dxfId="154" priority="36" operator="equal">
      <formula>"X"</formula>
    </cfRule>
    <cfRule type="cellIs" dxfId="153" priority="37" operator="equal">
      <formula>"X"</formula>
    </cfRule>
  </conditionalFormatting>
  <conditionalFormatting sqref="X41:X43">
    <cfRule type="cellIs" dxfId="152" priority="35" operator="equal">
      <formula>10</formula>
    </cfRule>
  </conditionalFormatting>
  <conditionalFormatting sqref="AA41:AA43">
    <cfRule type="cellIs" dxfId="151" priority="34" operator="equal">
      <formula>"X"</formula>
    </cfRule>
  </conditionalFormatting>
  <conditionalFormatting sqref="AE41:AE43">
    <cfRule type="cellIs" dxfId="150" priority="33" operator="equal">
      <formula>"X"</formula>
    </cfRule>
  </conditionalFormatting>
  <conditionalFormatting sqref="AK3">
    <cfRule type="cellIs" dxfId="149" priority="32" operator="equal">
      <formula>"X"</formula>
    </cfRule>
  </conditionalFormatting>
  <conditionalFormatting sqref="AK4:AK33">
    <cfRule type="cellIs" dxfId="148" priority="31" operator="equal">
      <formula>"X"</formula>
    </cfRule>
  </conditionalFormatting>
  <conditionalFormatting sqref="AJ41:AJ43">
    <cfRule type="cellIs" dxfId="147" priority="30" operator="equal">
      <formula>"X"</formula>
    </cfRule>
  </conditionalFormatting>
  <conditionalFormatting sqref="AK41:AK43">
    <cfRule type="cellIs" dxfId="146" priority="29" operator="equal">
      <formula>"X"</formula>
    </cfRule>
  </conditionalFormatting>
  <conditionalFormatting sqref="AO3">
    <cfRule type="cellIs" dxfId="145" priority="26" operator="equal">
      <formula>"X"</formula>
    </cfRule>
  </conditionalFormatting>
  <conditionalFormatting sqref="AO4:AO33">
    <cfRule type="cellIs" dxfId="144" priority="25" operator="equal">
      <formula>"X"</formula>
    </cfRule>
  </conditionalFormatting>
  <conditionalFormatting sqref="AN41:AN43">
    <cfRule type="cellIs" dxfId="143" priority="22" operator="equal">
      <formula>"X"</formula>
    </cfRule>
  </conditionalFormatting>
  <conditionalFormatting sqref="AO41:AO43">
    <cfRule type="cellIs" dxfId="142" priority="21" operator="equal">
      <formula>"X"</formula>
    </cfRule>
  </conditionalFormatting>
  <conditionalFormatting sqref="AT41:AT43">
    <cfRule type="cellIs" dxfId="141" priority="15" operator="equal">
      <formula>"X"</formula>
    </cfRule>
  </conditionalFormatting>
  <conditionalFormatting sqref="AW33">
    <cfRule type="cellIs" dxfId="140" priority="14" operator="equal">
      <formula>"X"</formula>
    </cfRule>
  </conditionalFormatting>
  <conditionalFormatting sqref="AU41:AU43">
    <cfRule type="cellIs" dxfId="139" priority="12" operator="equal">
      <formula>"X"</formula>
    </cfRule>
  </conditionalFormatting>
  <conditionalFormatting sqref="AR3:AR32 AT3:AU32 AU41:AU43 AW34:AW39">
    <cfRule type="cellIs" dxfId="138" priority="11" operator="equal">
      <formula>"""X"""</formula>
    </cfRule>
  </conditionalFormatting>
  <conditionalFormatting sqref="AR3:AR32 AT3:AU32 AW34:AW39 AU41:AU43">
    <cfRule type="cellIs" dxfId="137" priority="10" operator="equal">
      <formula>"X"</formula>
    </cfRule>
  </conditionalFormatting>
  <conditionalFormatting sqref="AR3:AR32 AT3:AU32 AW34:AW39 AU41:AU43 AW47:AW48">
    <cfRule type="cellIs" dxfId="136" priority="9" operator="equal">
      <formula>"X"</formula>
    </cfRule>
  </conditionalFormatting>
  <conditionalFormatting sqref="AW4:AW32">
    <cfRule type="cellIs" dxfId="135" priority="8" operator="equal">
      <formula>"X"</formula>
    </cfRule>
  </conditionalFormatting>
  <conditionalFormatting sqref="AW3:AW31">
    <cfRule type="cellIs" dxfId="134" priority="7" operator="equal">
      <formula>"X"</formula>
    </cfRule>
  </conditionalFormatting>
  <conditionalFormatting sqref="AW3:AW32">
    <cfRule type="cellIs" dxfId="133" priority="6" operator="equal">
      <formula>"""X"""</formula>
    </cfRule>
  </conditionalFormatting>
  <conditionalFormatting sqref="AW3:AW32">
    <cfRule type="cellIs" dxfId="132" priority="5" operator="equal">
      <formula>"X"</formula>
    </cfRule>
  </conditionalFormatting>
  <conditionalFormatting sqref="AW3:AW32">
    <cfRule type="cellIs" dxfId="131" priority="4" operator="equal">
      <formula>"X"</formula>
    </cfRule>
  </conditionalFormatting>
  <conditionalFormatting sqref="AW34:AW39">
    <cfRule type="cellIs" dxfId="130" priority="3" operator="equal">
      <formula>5</formula>
    </cfRule>
  </conditionalFormatting>
  <conditionalFormatting sqref="D34:D39">
    <cfRule type="cellIs" dxfId="25" priority="2" operator="equal">
      <formula>"X"</formula>
    </cfRule>
  </conditionalFormatting>
  <conditionalFormatting sqref="D45:D47">
    <cfRule type="cellIs" dxfId="22" priority="1" operator="equal">
      <formula>"X"</formula>
    </cfRule>
  </conditionalFormatting>
  <pageMargins left="0.7" right="0.7" top="0.75" bottom="0.75" header="0.3" footer="0.3"/>
  <pageSetup orientation="portrait" r:id="rId1"/>
  <ignoredErrors>
    <ignoredError sqref="AA10 AA25 AA6"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A3B16-DD75-49DE-9EC9-AAE4141A63AB}">
  <dimension ref="A1:AX48"/>
  <sheetViews>
    <sheetView topLeftCell="AM22" zoomScaleNormal="100" workbookViewId="0">
      <selection activeCell="AX42" sqref="AX42"/>
    </sheetView>
  </sheetViews>
  <sheetFormatPr defaultRowHeight="15" x14ac:dyDescent="0.25"/>
  <cols>
    <col min="1" max="1" width="13" bestFit="1" customWidth="1"/>
    <col min="2" max="2" width="16.85546875" customWidth="1"/>
    <col min="3" max="3" width="8.5703125" customWidth="1"/>
    <col min="4" max="4" width="10.140625" customWidth="1"/>
    <col min="5" max="5" width="22.7109375" customWidth="1"/>
    <col min="6" max="6" width="8.5703125" customWidth="1"/>
    <col min="7" max="7" width="13" customWidth="1"/>
    <col min="8" max="8" width="16.85546875" customWidth="1"/>
    <col min="16" max="16" width="10.85546875" customWidth="1"/>
    <col min="18" max="18" width="10.85546875" customWidth="1"/>
    <col min="19" max="19" width="11.5703125" customWidth="1"/>
    <col min="20" max="20" width="10.85546875" customWidth="1"/>
    <col min="21" max="21" width="21.140625" customWidth="1"/>
    <col min="22" max="22" width="10.85546875" customWidth="1"/>
    <col min="23" max="23" width="19.7109375" customWidth="1"/>
    <col min="24" max="24" width="12.7109375" customWidth="1"/>
    <col min="25" max="25" width="20.140625" customWidth="1"/>
    <col min="26" max="27" width="11.85546875" customWidth="1"/>
    <col min="28" max="28" width="22.7109375" customWidth="1"/>
    <col min="29" max="29" width="12.28515625" customWidth="1"/>
    <col min="30" max="30" width="16" customWidth="1"/>
    <col min="31" max="31" width="8.85546875" customWidth="1"/>
    <col min="32" max="32" width="23.28515625" customWidth="1"/>
    <col min="33" max="33" width="10.85546875" customWidth="1"/>
    <col min="34" max="34" width="19.7109375" customWidth="1"/>
    <col min="35" max="35" width="12.28515625" customWidth="1"/>
    <col min="36" max="36" width="12.42578125" customWidth="1"/>
    <col min="37" max="37" width="11.140625" customWidth="1"/>
    <col min="38" max="38" width="23.28515625" customWidth="1"/>
    <col min="39" max="39" width="12.28515625" customWidth="1"/>
    <col min="40" max="40" width="11.5703125" customWidth="1"/>
    <col min="41" max="41" width="8.85546875" customWidth="1"/>
    <col min="42" max="42" width="23.28515625" customWidth="1"/>
    <col min="43" max="43" width="10.42578125" customWidth="1"/>
    <col min="44" max="44" width="12.140625" customWidth="1"/>
    <col min="45" max="45" width="13" customWidth="1"/>
    <col min="46" max="46" width="12.85546875" customWidth="1"/>
    <col min="47" max="47" width="10.5703125" customWidth="1"/>
    <col min="48" max="48" width="21.28515625" customWidth="1"/>
    <col min="49" max="49" width="10.85546875" customWidth="1"/>
    <col min="50" max="50" width="18.5703125" bestFit="1" customWidth="1"/>
  </cols>
  <sheetData>
    <row r="1" spans="1:50" ht="21.75" thickBot="1" x14ac:dyDescent="0.4">
      <c r="B1" s="168" t="s">
        <v>97</v>
      </c>
      <c r="C1" s="168"/>
      <c r="D1" s="168"/>
      <c r="E1" s="168"/>
      <c r="F1" s="168"/>
      <c r="G1" s="168"/>
      <c r="H1" s="168"/>
      <c r="I1" s="168"/>
      <c r="J1" s="168"/>
      <c r="K1" s="168"/>
      <c r="L1" s="168"/>
      <c r="M1" s="168"/>
      <c r="N1" s="168"/>
      <c r="O1" s="168"/>
      <c r="P1" s="168"/>
      <c r="Q1" s="168"/>
      <c r="R1" s="168"/>
      <c r="S1" s="168"/>
      <c r="T1" s="168"/>
      <c r="U1" s="168"/>
      <c r="V1" s="168"/>
      <c r="W1" s="168"/>
      <c r="X1" s="168"/>
      <c r="Y1" s="168"/>
    </row>
    <row r="2" spans="1:50" ht="63.75" customHeight="1" thickBot="1" x14ac:dyDescent="0.3">
      <c r="B2" s="52" t="str">
        <f>B1</f>
        <v>Team 2</v>
      </c>
      <c r="C2" s="14" t="s">
        <v>136</v>
      </c>
      <c r="D2" s="15" t="s">
        <v>137</v>
      </c>
      <c r="E2" s="16" t="s">
        <v>99</v>
      </c>
      <c r="F2" s="17" t="s">
        <v>100</v>
      </c>
      <c r="G2" s="169" t="s">
        <v>138</v>
      </c>
      <c r="H2" s="170"/>
      <c r="I2" s="23" t="s">
        <v>87</v>
      </c>
      <c r="J2" s="24" t="s">
        <v>88</v>
      </c>
      <c r="K2" s="25" t="s">
        <v>89</v>
      </c>
      <c r="L2" s="25" t="s">
        <v>90</v>
      </c>
      <c r="M2" s="26" t="s">
        <v>91</v>
      </c>
      <c r="N2" s="26" t="s">
        <v>92</v>
      </c>
      <c r="O2" s="27" t="s">
        <v>93</v>
      </c>
      <c r="P2" s="27" t="s">
        <v>94</v>
      </c>
      <c r="Q2" s="28" t="s">
        <v>95</v>
      </c>
      <c r="R2" s="20" t="s">
        <v>191</v>
      </c>
      <c r="S2" s="30" t="s">
        <v>190</v>
      </c>
      <c r="T2" s="30" t="s">
        <v>192</v>
      </c>
      <c r="U2" s="38" t="s">
        <v>109</v>
      </c>
      <c r="V2" s="21" t="s">
        <v>266</v>
      </c>
      <c r="W2" s="47" t="s">
        <v>265</v>
      </c>
      <c r="X2" s="62" t="s">
        <v>195</v>
      </c>
      <c r="Y2" s="63" t="s">
        <v>196</v>
      </c>
      <c r="Z2" s="15" t="s">
        <v>304</v>
      </c>
      <c r="AA2" s="15" t="s">
        <v>303</v>
      </c>
      <c r="AB2" s="63" t="s">
        <v>302</v>
      </c>
      <c r="AC2" s="20" t="s">
        <v>309</v>
      </c>
      <c r="AD2" s="30" t="s">
        <v>310</v>
      </c>
      <c r="AE2" s="30" t="s">
        <v>311</v>
      </c>
      <c r="AF2" s="69" t="s">
        <v>308</v>
      </c>
      <c r="AG2" s="21" t="s">
        <v>267</v>
      </c>
      <c r="AH2" s="47" t="s">
        <v>268</v>
      </c>
      <c r="AI2" s="91" t="s">
        <v>376</v>
      </c>
      <c r="AJ2" s="92" t="s">
        <v>377</v>
      </c>
      <c r="AK2" s="92" t="s">
        <v>378</v>
      </c>
      <c r="AL2" s="88" t="s">
        <v>379</v>
      </c>
      <c r="AM2" s="20" t="s">
        <v>417</v>
      </c>
      <c r="AN2" s="30" t="s">
        <v>418</v>
      </c>
      <c r="AO2" s="30" t="s">
        <v>419</v>
      </c>
      <c r="AP2" s="90" t="s">
        <v>420</v>
      </c>
      <c r="AQ2" s="161" t="s">
        <v>460</v>
      </c>
      <c r="AR2" s="26" t="s">
        <v>458</v>
      </c>
      <c r="AS2" s="160" t="s">
        <v>461</v>
      </c>
      <c r="AT2" s="26" t="s">
        <v>457</v>
      </c>
      <c r="AU2" s="26" t="s">
        <v>494</v>
      </c>
      <c r="AV2" s="144" t="s">
        <v>459</v>
      </c>
      <c r="AW2" s="21" t="s">
        <v>411</v>
      </c>
      <c r="AX2" s="149" t="s">
        <v>412</v>
      </c>
    </row>
    <row r="3" spans="1:50" ht="15.75" x14ac:dyDescent="0.25">
      <c r="A3" s="171" t="s">
        <v>305</v>
      </c>
      <c r="B3" s="39" t="s">
        <v>1</v>
      </c>
      <c r="C3" s="43"/>
      <c r="D3" s="36" t="s">
        <v>0</v>
      </c>
      <c r="E3" s="18" t="s">
        <v>101</v>
      </c>
      <c r="F3" s="33" t="str">
        <f t="shared" ref="F3:F32" si="0">IF(D3="X","X","")</f>
        <v>X</v>
      </c>
      <c r="G3" s="6" t="s">
        <v>3</v>
      </c>
      <c r="H3" s="7" t="s">
        <v>4</v>
      </c>
      <c r="I3" s="31"/>
      <c r="J3" s="32"/>
      <c r="K3" s="32" t="str">
        <f t="shared" ref="K3:K32" si="1">IF(AND($I3="X",$J3="X"),"X","")</f>
        <v/>
      </c>
      <c r="L3" s="32"/>
      <c r="M3" s="32" t="str">
        <f t="shared" ref="M3:M32" si="2">IF(AND($I3="X",$J3="X",$L3="X"),"X","")</f>
        <v/>
      </c>
      <c r="N3" s="32"/>
      <c r="O3" s="32" t="str">
        <f t="shared" ref="O3:O32" si="3">IF(AND($I3="X",$J3="X",$L3="X",$N3="X"),"X","")</f>
        <v/>
      </c>
      <c r="P3" s="32"/>
      <c r="Q3" s="33" t="str">
        <f t="shared" ref="Q3:Q32" si="4">IF(AND($I3="X",$J3="X",$L3="X",$N3="X",$P3="X"),"X","")</f>
        <v/>
      </c>
      <c r="R3" s="50">
        <v>29</v>
      </c>
      <c r="S3" s="53"/>
      <c r="T3" s="55">
        <f>IF(S3&gt;=R3,"X",S3/R3)</f>
        <v>0</v>
      </c>
      <c r="U3" s="48" t="s">
        <v>131</v>
      </c>
      <c r="V3" s="50">
        <f>IF(AND($F3="X",$Q3="X",$T3="X"),"X",COUNTIF($F3,"X") + COUNTIF($Q3,"X")+ COUNTIF($T3,"X"))</f>
        <v>1</v>
      </c>
      <c r="W3" s="67" t="s">
        <v>235</v>
      </c>
      <c r="X3" s="53"/>
      <c r="Y3" s="65" t="s">
        <v>197</v>
      </c>
      <c r="Z3" s="75"/>
      <c r="AA3" s="73" t="str">
        <f>IF(AA39="X","X","")</f>
        <v/>
      </c>
      <c r="AB3" s="71" t="s">
        <v>299</v>
      </c>
      <c r="AC3" s="84">
        <v>55</v>
      </c>
      <c r="AD3" s="85"/>
      <c r="AE3" s="81">
        <f>IF(AD3&gt;=AC3,"X",AD3/AC3)</f>
        <v>0</v>
      </c>
      <c r="AF3" s="71" t="s">
        <v>312</v>
      </c>
      <c r="AG3" s="50">
        <f>IF(AND($V3="X",$X3="X",AA3="X",AE3="X"),"X",COUNTIF($T3,"X") + COUNTIF($X3,"X")+ COUNTIF($AA3,"X")+ COUNTIF($AE3,"X"))</f>
        <v>0</v>
      </c>
      <c r="AH3" s="65" t="s">
        <v>345</v>
      </c>
      <c r="AI3" s="84">
        <v>100</v>
      </c>
      <c r="AJ3" s="85"/>
      <c r="AK3" s="81">
        <f>IF(AJ3&gt;=AI3,"X",AJ3/AI3)</f>
        <v>0</v>
      </c>
      <c r="AL3" s="71" t="s">
        <v>380</v>
      </c>
      <c r="AM3" s="84">
        <v>44</v>
      </c>
      <c r="AN3" s="85"/>
      <c r="AO3" s="81">
        <f>IF(AN3&gt;=AM3,"X",AN3/AM3)</f>
        <v>0</v>
      </c>
      <c r="AP3" s="71" t="s">
        <v>423</v>
      </c>
      <c r="AQ3" s="86">
        <v>9</v>
      </c>
      <c r="AR3" s="158"/>
      <c r="AS3" s="78">
        <v>8</v>
      </c>
      <c r="AT3" s="158"/>
      <c r="AU3" s="158">
        <f>IF(AND(AR3="X",AT3="X"),"X",COUNTIF(AR3,"X")+COUNTIF(AT3,"X"))</f>
        <v>0</v>
      </c>
      <c r="AV3" s="65" t="s">
        <v>462</v>
      </c>
      <c r="AW3" s="50">
        <f>IF(AND($V3="X",$AO3="X",AG3="X",AK3="X",AU3="X"),"X",(COUNTIF(V3,"X")+COUNTIF(AG3,"X")+COUNTIF(AK3,"X")+COUNTIF(AO3,"X")+COUNTIF(AU3,"X")))</f>
        <v>0</v>
      </c>
      <c r="AX3" s="65" t="s">
        <v>503</v>
      </c>
    </row>
    <row r="4" spans="1:50" ht="15.75" x14ac:dyDescent="0.25">
      <c r="A4" s="171"/>
      <c r="B4" s="40" t="s">
        <v>2</v>
      </c>
      <c r="C4" s="44"/>
      <c r="D4" s="45" t="s">
        <v>0</v>
      </c>
      <c r="E4" s="42" t="s">
        <v>102</v>
      </c>
      <c r="F4" s="2" t="str">
        <f t="shared" si="0"/>
        <v>X</v>
      </c>
      <c r="G4" s="34" t="s">
        <v>5</v>
      </c>
      <c r="H4" s="8" t="s">
        <v>6</v>
      </c>
      <c r="I4" s="1"/>
      <c r="J4" s="35"/>
      <c r="K4" s="35" t="str">
        <f t="shared" si="1"/>
        <v/>
      </c>
      <c r="L4" s="35"/>
      <c r="M4" s="35" t="str">
        <f t="shared" si="2"/>
        <v/>
      </c>
      <c r="N4" s="35"/>
      <c r="O4" s="35" t="str">
        <f t="shared" si="3"/>
        <v/>
      </c>
      <c r="P4" s="35"/>
      <c r="Q4" s="2" t="str">
        <f t="shared" si="4"/>
        <v/>
      </c>
      <c r="R4" s="50">
        <v>40</v>
      </c>
      <c r="S4" s="53"/>
      <c r="T4" s="55">
        <f t="shared" ref="T4:T32" si="5">IF(S4&gt;=R4,"X",S4/R4)</f>
        <v>0</v>
      </c>
      <c r="U4" s="48" t="s">
        <v>158</v>
      </c>
      <c r="V4" s="50">
        <f t="shared" ref="V4:V32" si="6">IF(AND($F4="X",$Q4="X",$T4="X"),"X",COUNTIF($F4,"X") + COUNTIF($Q4,"X")+ COUNTIF($T4,"X"))</f>
        <v>1</v>
      </c>
      <c r="W4" s="67" t="s">
        <v>236</v>
      </c>
      <c r="X4" s="53"/>
      <c r="Y4" s="65" t="s">
        <v>198</v>
      </c>
      <c r="Z4" s="76"/>
      <c r="AA4" s="53" t="str">
        <f>IF(AA35="X","X","")</f>
        <v/>
      </c>
      <c r="AB4" s="65" t="s">
        <v>291</v>
      </c>
      <c r="AC4" s="86">
        <v>250</v>
      </c>
      <c r="AD4" s="78"/>
      <c r="AE4" s="55">
        <f t="shared" ref="AE4:AE32" si="7">IF(AD4&gt;=AC4,"X",AD4/AC4)</f>
        <v>0</v>
      </c>
      <c r="AF4" s="65" t="s">
        <v>313</v>
      </c>
      <c r="AG4" s="50">
        <f t="shared" ref="AG4:AG32" si="8">IF(AND($V4="X",$X4="X",AA4="X",AE4="X"),"X",COUNTIF($T4,"X") + COUNTIF($X4,"X")+ COUNTIF($AA4,"X")+ COUNTIF($AE4,"X"))</f>
        <v>0</v>
      </c>
      <c r="AH4" s="65" t="s">
        <v>346</v>
      </c>
      <c r="AI4" s="86">
        <v>190</v>
      </c>
      <c r="AJ4" s="60"/>
      <c r="AK4" s="55">
        <f t="shared" ref="AK4:AK32" si="9">IF(AJ4&gt;=AI4,"X",AJ4/AI4)</f>
        <v>0</v>
      </c>
      <c r="AL4" s="65" t="s">
        <v>381</v>
      </c>
      <c r="AM4" s="86">
        <v>120</v>
      </c>
      <c r="AN4" s="78"/>
      <c r="AO4" s="55">
        <f t="shared" ref="AO4:AO32" si="10">IF(AN4&gt;=AM4,"X",AN4/AM4)</f>
        <v>0</v>
      </c>
      <c r="AP4" s="65" t="s">
        <v>449</v>
      </c>
      <c r="AQ4" s="86">
        <v>8</v>
      </c>
      <c r="AR4" s="158"/>
      <c r="AS4" s="78">
        <v>8</v>
      </c>
      <c r="AT4" s="158"/>
      <c r="AU4" s="158">
        <f t="shared" ref="AU4:AU32" si="11">IF(AND(AR4="X",AT4="X"),"X",COUNTIF(AR4,"X")+COUNTIF(AT4,"X"))</f>
        <v>0</v>
      </c>
      <c r="AV4" s="65" t="s">
        <v>463</v>
      </c>
      <c r="AW4" s="50">
        <f t="shared" ref="AW4:AW31" si="12">IF(AND($V4="X",$AO4="X",AG4="X",AK4="X",AU4="X"),"X",(COUNTIF(V4,"X")+COUNTIF(AG4,"X")+COUNTIF(AK4,"X")+COUNTIF(AO4,"X")+COUNTIF(AU4,"X")))</f>
        <v>0</v>
      </c>
      <c r="AX4" s="65" t="s">
        <v>504</v>
      </c>
    </row>
    <row r="5" spans="1:50" ht="15.75" x14ac:dyDescent="0.25">
      <c r="A5" s="171"/>
      <c r="B5" s="40" t="s">
        <v>9</v>
      </c>
      <c r="C5" s="44"/>
      <c r="D5" s="45" t="s">
        <v>0</v>
      </c>
      <c r="E5" s="42" t="s">
        <v>103</v>
      </c>
      <c r="F5" s="2" t="str">
        <f t="shared" si="0"/>
        <v>X</v>
      </c>
      <c r="G5" s="34" t="s">
        <v>7</v>
      </c>
      <c r="H5" s="8" t="s">
        <v>8</v>
      </c>
      <c r="I5" s="1"/>
      <c r="J5" s="35"/>
      <c r="K5" s="35" t="str">
        <f t="shared" si="1"/>
        <v/>
      </c>
      <c r="L5" s="35"/>
      <c r="M5" s="35" t="str">
        <f t="shared" si="2"/>
        <v/>
      </c>
      <c r="N5" s="35"/>
      <c r="O5" s="35" t="str">
        <f t="shared" si="3"/>
        <v/>
      </c>
      <c r="P5" s="35"/>
      <c r="Q5" s="2" t="str">
        <f t="shared" si="4"/>
        <v/>
      </c>
      <c r="R5" s="50">
        <v>62</v>
      </c>
      <c r="S5" s="53"/>
      <c r="T5" s="55">
        <f t="shared" si="5"/>
        <v>0</v>
      </c>
      <c r="U5" s="48" t="s">
        <v>159</v>
      </c>
      <c r="V5" s="50">
        <f t="shared" si="6"/>
        <v>1</v>
      </c>
      <c r="W5" s="67" t="s">
        <v>237</v>
      </c>
      <c r="X5" s="53"/>
      <c r="Y5" s="65" t="s">
        <v>199</v>
      </c>
      <c r="Z5" s="76"/>
      <c r="AA5" s="53" t="str">
        <f>IF(AA34="X","X","")</f>
        <v/>
      </c>
      <c r="AB5" s="65" t="s">
        <v>272</v>
      </c>
      <c r="AC5" s="86">
        <v>310</v>
      </c>
      <c r="AD5" s="78"/>
      <c r="AE5" s="55">
        <f t="shared" si="7"/>
        <v>0</v>
      </c>
      <c r="AF5" s="65" t="s">
        <v>314</v>
      </c>
      <c r="AG5" s="50">
        <f t="shared" si="8"/>
        <v>0</v>
      </c>
      <c r="AH5" s="65" t="s">
        <v>347</v>
      </c>
      <c r="AI5" s="86">
        <v>75</v>
      </c>
      <c r="AJ5" s="60"/>
      <c r="AK5" s="55">
        <f t="shared" si="9"/>
        <v>0</v>
      </c>
      <c r="AL5" s="65" t="s">
        <v>382</v>
      </c>
      <c r="AM5" s="86">
        <v>70</v>
      </c>
      <c r="AN5" s="78"/>
      <c r="AO5" s="55">
        <f t="shared" si="10"/>
        <v>0</v>
      </c>
      <c r="AP5" s="65" t="s">
        <v>450</v>
      </c>
      <c r="AQ5" s="86">
        <v>9</v>
      </c>
      <c r="AR5" s="158"/>
      <c r="AS5" s="78">
        <v>8</v>
      </c>
      <c r="AT5" s="158"/>
      <c r="AU5" s="158">
        <f t="shared" si="11"/>
        <v>0</v>
      </c>
      <c r="AV5" s="65" t="s">
        <v>464</v>
      </c>
      <c r="AW5" s="50">
        <f t="shared" si="12"/>
        <v>0</v>
      </c>
      <c r="AX5" s="65" t="s">
        <v>505</v>
      </c>
    </row>
    <row r="6" spans="1:50" ht="15.75" x14ac:dyDescent="0.25">
      <c r="A6" s="171"/>
      <c r="B6" s="40" t="s">
        <v>12</v>
      </c>
      <c r="C6" s="44"/>
      <c r="D6" s="45" t="s">
        <v>0</v>
      </c>
      <c r="E6" s="42" t="s">
        <v>104</v>
      </c>
      <c r="F6" s="2" t="str">
        <f t="shared" si="0"/>
        <v>X</v>
      </c>
      <c r="G6" s="34" t="s">
        <v>10</v>
      </c>
      <c r="H6" s="8" t="s">
        <v>11</v>
      </c>
      <c r="I6" s="1"/>
      <c r="J6" s="35"/>
      <c r="K6" s="35" t="str">
        <f t="shared" si="1"/>
        <v/>
      </c>
      <c r="L6" s="35"/>
      <c r="M6" s="35" t="str">
        <f t="shared" si="2"/>
        <v/>
      </c>
      <c r="N6" s="35"/>
      <c r="O6" s="35" t="str">
        <f t="shared" si="3"/>
        <v/>
      </c>
      <c r="P6" s="35"/>
      <c r="Q6" s="2" t="str">
        <f t="shared" si="4"/>
        <v/>
      </c>
      <c r="R6" s="44">
        <v>107</v>
      </c>
      <c r="S6" s="53"/>
      <c r="T6" s="55">
        <f t="shared" si="5"/>
        <v>0</v>
      </c>
      <c r="U6" s="48" t="s">
        <v>160</v>
      </c>
      <c r="V6" s="50">
        <f t="shared" si="6"/>
        <v>1</v>
      </c>
      <c r="W6" s="67" t="s">
        <v>238</v>
      </c>
      <c r="X6" s="53"/>
      <c r="Y6" s="65" t="s">
        <v>200</v>
      </c>
      <c r="Z6" s="76"/>
      <c r="AA6" s="53" t="str">
        <f>IF(AA34="X","X","")</f>
        <v/>
      </c>
      <c r="AB6" s="65" t="s">
        <v>273</v>
      </c>
      <c r="AC6" s="86">
        <v>230</v>
      </c>
      <c r="AD6" s="78"/>
      <c r="AE6" s="55">
        <f t="shared" si="7"/>
        <v>0</v>
      </c>
      <c r="AF6" s="65" t="s">
        <v>315</v>
      </c>
      <c r="AG6" s="50">
        <f t="shared" si="8"/>
        <v>0</v>
      </c>
      <c r="AH6" s="65" t="s">
        <v>348</v>
      </c>
      <c r="AI6" s="86">
        <v>130</v>
      </c>
      <c r="AJ6" s="60"/>
      <c r="AK6" s="55">
        <f t="shared" si="9"/>
        <v>0</v>
      </c>
      <c r="AL6" s="65" t="s">
        <v>383</v>
      </c>
      <c r="AM6" s="86">
        <v>150</v>
      </c>
      <c r="AN6" s="78"/>
      <c r="AO6" s="55">
        <f t="shared" si="10"/>
        <v>0</v>
      </c>
      <c r="AP6" s="65" t="s">
        <v>451</v>
      </c>
      <c r="AQ6" s="86">
        <v>8</v>
      </c>
      <c r="AR6" s="158"/>
      <c r="AS6" s="78">
        <v>8</v>
      </c>
      <c r="AT6" s="158"/>
      <c r="AU6" s="158">
        <f t="shared" si="11"/>
        <v>0</v>
      </c>
      <c r="AV6" s="65" t="s">
        <v>465</v>
      </c>
      <c r="AW6" s="50">
        <f t="shared" si="12"/>
        <v>0</v>
      </c>
      <c r="AX6" s="65" t="s">
        <v>506</v>
      </c>
    </row>
    <row r="7" spans="1:50" ht="15.75" x14ac:dyDescent="0.25">
      <c r="A7" s="171"/>
      <c r="B7" s="40" t="s">
        <v>18</v>
      </c>
      <c r="C7" s="44"/>
      <c r="D7" s="45" t="s">
        <v>0</v>
      </c>
      <c r="E7" s="42" t="s">
        <v>105</v>
      </c>
      <c r="F7" s="2" t="str">
        <f t="shared" si="0"/>
        <v>X</v>
      </c>
      <c r="G7" s="34" t="s">
        <v>16</v>
      </c>
      <c r="H7" s="8" t="s">
        <v>17</v>
      </c>
      <c r="I7" s="1"/>
      <c r="J7" s="35"/>
      <c r="K7" s="35" t="str">
        <f t="shared" si="1"/>
        <v/>
      </c>
      <c r="L7" s="35"/>
      <c r="M7" s="35" t="str">
        <f t="shared" si="2"/>
        <v/>
      </c>
      <c r="N7" s="35"/>
      <c r="O7" s="35" t="str">
        <f t="shared" si="3"/>
        <v/>
      </c>
      <c r="P7" s="35"/>
      <c r="Q7" s="2" t="str">
        <f t="shared" si="4"/>
        <v/>
      </c>
      <c r="R7" s="50">
        <v>55</v>
      </c>
      <c r="S7" s="53"/>
      <c r="T7" s="55">
        <f t="shared" si="5"/>
        <v>0</v>
      </c>
      <c r="U7" s="48" t="s">
        <v>161</v>
      </c>
      <c r="V7" s="50">
        <f t="shared" si="6"/>
        <v>1</v>
      </c>
      <c r="W7" s="67" t="s">
        <v>239</v>
      </c>
      <c r="X7" s="53"/>
      <c r="Y7" s="65" t="s">
        <v>201</v>
      </c>
      <c r="Z7" s="76"/>
      <c r="AA7" s="53" t="str">
        <f>IF(AA36="X","X","")</f>
        <v/>
      </c>
      <c r="AB7" s="65" t="s">
        <v>279</v>
      </c>
      <c r="AC7" s="86">
        <v>225</v>
      </c>
      <c r="AD7" s="78"/>
      <c r="AE7" s="55">
        <f t="shared" si="7"/>
        <v>0</v>
      </c>
      <c r="AF7" s="65" t="s">
        <v>317</v>
      </c>
      <c r="AG7" s="50">
        <f t="shared" si="8"/>
        <v>0</v>
      </c>
      <c r="AH7" s="65" t="s">
        <v>349</v>
      </c>
      <c r="AI7" s="86">
        <v>65</v>
      </c>
      <c r="AJ7" s="60"/>
      <c r="AK7" s="55">
        <f t="shared" si="9"/>
        <v>0</v>
      </c>
      <c r="AL7" s="65" t="s">
        <v>384</v>
      </c>
      <c r="AM7" s="86">
        <v>200</v>
      </c>
      <c r="AN7" s="78"/>
      <c r="AO7" s="55">
        <f t="shared" si="10"/>
        <v>0</v>
      </c>
      <c r="AP7" s="65" t="s">
        <v>452</v>
      </c>
      <c r="AQ7" s="86">
        <v>6</v>
      </c>
      <c r="AR7" s="158"/>
      <c r="AS7" s="78">
        <v>8</v>
      </c>
      <c r="AT7" s="158"/>
      <c r="AU7" s="158">
        <f t="shared" si="11"/>
        <v>0</v>
      </c>
      <c r="AV7" s="65" t="s">
        <v>466</v>
      </c>
      <c r="AW7" s="50">
        <f t="shared" si="12"/>
        <v>0</v>
      </c>
      <c r="AX7" s="65" t="s">
        <v>507</v>
      </c>
    </row>
    <row r="8" spans="1:50" ht="15.75" x14ac:dyDescent="0.25">
      <c r="A8" s="171"/>
      <c r="B8" s="40" t="s">
        <v>15</v>
      </c>
      <c r="C8" s="44"/>
      <c r="D8" s="45" t="s">
        <v>0</v>
      </c>
      <c r="E8" s="42" t="s">
        <v>106</v>
      </c>
      <c r="F8" s="2" t="str">
        <f t="shared" si="0"/>
        <v>X</v>
      </c>
      <c r="G8" s="34" t="s">
        <v>13</v>
      </c>
      <c r="H8" s="8" t="s">
        <v>14</v>
      </c>
      <c r="I8" s="1"/>
      <c r="J8" s="35"/>
      <c r="K8" s="35" t="str">
        <f t="shared" si="1"/>
        <v/>
      </c>
      <c r="L8" s="35"/>
      <c r="M8" s="35" t="str">
        <f t="shared" si="2"/>
        <v/>
      </c>
      <c r="N8" s="35"/>
      <c r="O8" s="35" t="str">
        <f t="shared" si="3"/>
        <v/>
      </c>
      <c r="P8" s="35"/>
      <c r="Q8" s="2" t="str">
        <f t="shared" si="4"/>
        <v/>
      </c>
      <c r="R8" s="50">
        <v>64</v>
      </c>
      <c r="S8" s="53"/>
      <c r="T8" s="55">
        <f t="shared" si="5"/>
        <v>0</v>
      </c>
      <c r="U8" s="48" t="s">
        <v>162</v>
      </c>
      <c r="V8" s="50">
        <f t="shared" si="6"/>
        <v>1</v>
      </c>
      <c r="W8" s="67" t="s">
        <v>240</v>
      </c>
      <c r="X8" s="53"/>
      <c r="Y8" s="65" t="s">
        <v>202</v>
      </c>
      <c r="Z8" s="76"/>
      <c r="AA8" s="53" t="str">
        <f>IF(AA37="X","X","")</f>
        <v/>
      </c>
      <c r="AB8" s="65" t="s">
        <v>295</v>
      </c>
      <c r="AC8" s="86">
        <v>130</v>
      </c>
      <c r="AD8" s="78"/>
      <c r="AE8" s="55">
        <f t="shared" si="7"/>
        <v>0</v>
      </c>
      <c r="AF8" s="65" t="s">
        <v>318</v>
      </c>
      <c r="AG8" s="50">
        <f t="shared" si="8"/>
        <v>0</v>
      </c>
      <c r="AH8" s="65" t="s">
        <v>350</v>
      </c>
      <c r="AI8" s="86">
        <v>110</v>
      </c>
      <c r="AJ8" s="60"/>
      <c r="AK8" s="55">
        <f t="shared" si="9"/>
        <v>0</v>
      </c>
      <c r="AL8" s="65" t="s">
        <v>385</v>
      </c>
      <c r="AM8" s="86">
        <v>100</v>
      </c>
      <c r="AN8" s="78"/>
      <c r="AO8" s="55">
        <f t="shared" si="10"/>
        <v>0</v>
      </c>
      <c r="AP8" s="65" t="s">
        <v>453</v>
      </c>
      <c r="AQ8" s="86">
        <v>9</v>
      </c>
      <c r="AR8" s="158"/>
      <c r="AS8" s="78">
        <v>8</v>
      </c>
      <c r="AT8" s="158"/>
      <c r="AU8" s="158">
        <f t="shared" si="11"/>
        <v>0</v>
      </c>
      <c r="AV8" s="65" t="s">
        <v>467</v>
      </c>
      <c r="AW8" s="50">
        <f t="shared" si="12"/>
        <v>0</v>
      </c>
      <c r="AX8" s="65" t="s">
        <v>508</v>
      </c>
    </row>
    <row r="9" spans="1:50" ht="15.75" x14ac:dyDescent="0.25">
      <c r="A9" s="171"/>
      <c r="B9" s="40" t="s">
        <v>21</v>
      </c>
      <c r="C9" s="44"/>
      <c r="D9" s="45" t="s">
        <v>0</v>
      </c>
      <c r="E9" s="42" t="s">
        <v>107</v>
      </c>
      <c r="F9" s="2" t="str">
        <f t="shared" si="0"/>
        <v>X</v>
      </c>
      <c r="G9" s="34" t="s">
        <v>19</v>
      </c>
      <c r="H9" s="8" t="s">
        <v>20</v>
      </c>
      <c r="I9" s="1"/>
      <c r="J9" s="35"/>
      <c r="K9" s="35" t="str">
        <f t="shared" si="1"/>
        <v/>
      </c>
      <c r="L9" s="35"/>
      <c r="M9" s="35" t="str">
        <f t="shared" si="2"/>
        <v/>
      </c>
      <c r="N9" s="35"/>
      <c r="O9" s="35" t="str">
        <f t="shared" si="3"/>
        <v/>
      </c>
      <c r="P9" s="35"/>
      <c r="Q9" s="2" t="str">
        <f t="shared" si="4"/>
        <v/>
      </c>
      <c r="R9" s="50">
        <v>70</v>
      </c>
      <c r="S9" s="53"/>
      <c r="T9" s="55">
        <f t="shared" si="5"/>
        <v>0</v>
      </c>
      <c r="U9" s="48" t="s">
        <v>164</v>
      </c>
      <c r="V9" s="50">
        <f t="shared" si="6"/>
        <v>1</v>
      </c>
      <c r="W9" s="67" t="s">
        <v>241</v>
      </c>
      <c r="X9" s="53"/>
      <c r="Y9" s="65" t="s">
        <v>203</v>
      </c>
      <c r="Z9" s="76"/>
      <c r="AA9" s="53" t="str">
        <f>IF(AA37="X","X","")</f>
        <v/>
      </c>
      <c r="AB9" s="65" t="s">
        <v>294</v>
      </c>
      <c r="AC9" s="86">
        <v>300</v>
      </c>
      <c r="AD9" s="78"/>
      <c r="AE9" s="55">
        <f t="shared" si="7"/>
        <v>0</v>
      </c>
      <c r="AF9" s="65" t="s">
        <v>319</v>
      </c>
      <c r="AG9" s="50">
        <f t="shared" si="8"/>
        <v>0</v>
      </c>
      <c r="AH9" s="65" t="s">
        <v>351</v>
      </c>
      <c r="AI9" s="86">
        <v>150</v>
      </c>
      <c r="AJ9" s="60"/>
      <c r="AK9" s="55">
        <f t="shared" si="9"/>
        <v>0</v>
      </c>
      <c r="AL9" s="65" t="s">
        <v>386</v>
      </c>
      <c r="AM9" s="86">
        <v>100</v>
      </c>
      <c r="AN9" s="78"/>
      <c r="AO9" s="55">
        <f t="shared" si="10"/>
        <v>0</v>
      </c>
      <c r="AP9" s="65" t="s">
        <v>448</v>
      </c>
      <c r="AQ9" s="86">
        <v>9</v>
      </c>
      <c r="AR9" s="158"/>
      <c r="AS9" s="78">
        <v>8</v>
      </c>
      <c r="AT9" s="158"/>
      <c r="AU9" s="158">
        <f t="shared" si="11"/>
        <v>0</v>
      </c>
      <c r="AV9" s="65" t="s">
        <v>468</v>
      </c>
      <c r="AW9" s="50">
        <f t="shared" si="12"/>
        <v>0</v>
      </c>
      <c r="AX9" s="65" t="s">
        <v>512</v>
      </c>
    </row>
    <row r="10" spans="1:50" ht="15.75" x14ac:dyDescent="0.25">
      <c r="A10" s="171"/>
      <c r="B10" s="40" t="s">
        <v>24</v>
      </c>
      <c r="C10" s="44"/>
      <c r="D10" s="45" t="s">
        <v>0</v>
      </c>
      <c r="E10" s="42" t="s">
        <v>108</v>
      </c>
      <c r="F10" s="2" t="str">
        <f t="shared" si="0"/>
        <v>X</v>
      </c>
      <c r="G10" s="34" t="s">
        <v>22</v>
      </c>
      <c r="H10" s="8" t="s">
        <v>23</v>
      </c>
      <c r="I10" s="1"/>
      <c r="J10" s="35"/>
      <c r="K10" s="35" t="str">
        <f t="shared" si="1"/>
        <v/>
      </c>
      <c r="L10" s="35"/>
      <c r="M10" s="35" t="str">
        <f t="shared" si="2"/>
        <v/>
      </c>
      <c r="N10" s="35"/>
      <c r="O10" s="35" t="str">
        <f t="shared" si="3"/>
        <v/>
      </c>
      <c r="P10" s="35"/>
      <c r="Q10" s="2" t="str">
        <f t="shared" si="4"/>
        <v/>
      </c>
      <c r="R10" s="44">
        <v>75</v>
      </c>
      <c r="S10" s="53"/>
      <c r="T10" s="55">
        <f t="shared" si="5"/>
        <v>0</v>
      </c>
      <c r="U10" s="48" t="s">
        <v>165</v>
      </c>
      <c r="V10" s="50">
        <f t="shared" si="6"/>
        <v>1</v>
      </c>
      <c r="W10" s="67" t="s">
        <v>242</v>
      </c>
      <c r="X10" s="53"/>
      <c r="Y10" s="65" t="s">
        <v>204</v>
      </c>
      <c r="Z10" s="76"/>
      <c r="AA10" s="53" t="str">
        <f>IF(AA36="X","X","")</f>
        <v/>
      </c>
      <c r="AB10" s="65" t="s">
        <v>281</v>
      </c>
      <c r="AC10" s="86">
        <v>325</v>
      </c>
      <c r="AD10" s="78"/>
      <c r="AE10" s="55">
        <f t="shared" si="7"/>
        <v>0</v>
      </c>
      <c r="AF10" s="65" t="s">
        <v>320</v>
      </c>
      <c r="AG10" s="50">
        <f t="shared" si="8"/>
        <v>0</v>
      </c>
      <c r="AH10" s="65" t="s">
        <v>352</v>
      </c>
      <c r="AI10" s="86">
        <v>100</v>
      </c>
      <c r="AJ10" s="60"/>
      <c r="AK10" s="55">
        <f t="shared" si="9"/>
        <v>0</v>
      </c>
      <c r="AL10" s="65" t="s">
        <v>387</v>
      </c>
      <c r="AM10" s="86">
        <v>140</v>
      </c>
      <c r="AN10" s="78"/>
      <c r="AO10" s="55">
        <f t="shared" si="10"/>
        <v>0</v>
      </c>
      <c r="AP10" s="65" t="s">
        <v>447</v>
      </c>
      <c r="AQ10" s="86">
        <v>8</v>
      </c>
      <c r="AR10" s="158"/>
      <c r="AS10" s="78">
        <v>8</v>
      </c>
      <c r="AT10" s="158"/>
      <c r="AU10" s="158">
        <f t="shared" si="11"/>
        <v>0</v>
      </c>
      <c r="AV10" s="65" t="s">
        <v>469</v>
      </c>
      <c r="AW10" s="50">
        <f t="shared" si="12"/>
        <v>0</v>
      </c>
      <c r="AX10" s="65" t="s">
        <v>509</v>
      </c>
    </row>
    <row r="11" spans="1:50" ht="15.75" x14ac:dyDescent="0.25">
      <c r="A11" s="171"/>
      <c r="B11" s="40" t="s">
        <v>27</v>
      </c>
      <c r="C11" s="44"/>
      <c r="D11" s="45" t="s">
        <v>0</v>
      </c>
      <c r="E11" s="42" t="s">
        <v>110</v>
      </c>
      <c r="F11" s="2" t="str">
        <f t="shared" si="0"/>
        <v>X</v>
      </c>
      <c r="G11" s="34" t="s">
        <v>25</v>
      </c>
      <c r="H11" s="8" t="s">
        <v>26</v>
      </c>
      <c r="I11" s="1"/>
      <c r="J11" s="35"/>
      <c r="K11" s="35" t="str">
        <f t="shared" si="1"/>
        <v/>
      </c>
      <c r="L11" s="35"/>
      <c r="M11" s="35" t="str">
        <f t="shared" si="2"/>
        <v/>
      </c>
      <c r="N11" s="35"/>
      <c r="O11" s="35" t="str">
        <f t="shared" si="3"/>
        <v/>
      </c>
      <c r="P11" s="35"/>
      <c r="Q11" s="2" t="str">
        <f t="shared" si="4"/>
        <v/>
      </c>
      <c r="R11" s="50">
        <v>22</v>
      </c>
      <c r="S11" s="53"/>
      <c r="T11" s="55">
        <f t="shared" si="5"/>
        <v>0</v>
      </c>
      <c r="U11" s="48" t="s">
        <v>166</v>
      </c>
      <c r="V11" s="50">
        <f t="shared" si="6"/>
        <v>1</v>
      </c>
      <c r="W11" s="67" t="s">
        <v>243</v>
      </c>
      <c r="X11" s="53"/>
      <c r="Y11" s="65" t="s">
        <v>205</v>
      </c>
      <c r="Z11" s="76"/>
      <c r="AA11" s="53" t="str">
        <f>IF(AA39="X","X","")</f>
        <v/>
      </c>
      <c r="AB11" s="65" t="s">
        <v>300</v>
      </c>
      <c r="AC11" s="86">
        <v>55</v>
      </c>
      <c r="AD11" s="78"/>
      <c r="AE11" s="55">
        <f t="shared" si="7"/>
        <v>0</v>
      </c>
      <c r="AF11" s="65" t="s">
        <v>321</v>
      </c>
      <c r="AG11" s="50">
        <f t="shared" si="8"/>
        <v>0</v>
      </c>
      <c r="AH11" s="65" t="s">
        <v>353</v>
      </c>
      <c r="AI11" s="86">
        <v>120</v>
      </c>
      <c r="AJ11" s="60"/>
      <c r="AK11" s="55">
        <f t="shared" si="9"/>
        <v>0</v>
      </c>
      <c r="AL11" s="65" t="s">
        <v>388</v>
      </c>
      <c r="AM11" s="86">
        <v>44</v>
      </c>
      <c r="AN11" s="78"/>
      <c r="AO11" s="55">
        <f t="shared" si="10"/>
        <v>0</v>
      </c>
      <c r="AP11" s="65" t="s">
        <v>446</v>
      </c>
      <c r="AQ11" s="86">
        <v>9</v>
      </c>
      <c r="AR11" s="158"/>
      <c r="AS11" s="78">
        <v>8</v>
      </c>
      <c r="AT11" s="158"/>
      <c r="AU11" s="158">
        <f t="shared" si="11"/>
        <v>0</v>
      </c>
      <c r="AV11" s="65" t="s">
        <v>470</v>
      </c>
      <c r="AW11" s="50">
        <f t="shared" si="12"/>
        <v>0</v>
      </c>
      <c r="AX11" s="65" t="s">
        <v>510</v>
      </c>
    </row>
    <row r="12" spans="1:50" ht="15.75" x14ac:dyDescent="0.25">
      <c r="A12" s="171"/>
      <c r="B12" s="40" t="s">
        <v>30</v>
      </c>
      <c r="C12" s="44"/>
      <c r="D12" s="45" t="s">
        <v>0</v>
      </c>
      <c r="E12" s="42" t="s">
        <v>111</v>
      </c>
      <c r="F12" s="2" t="str">
        <f t="shared" si="0"/>
        <v>X</v>
      </c>
      <c r="G12" s="34" t="s">
        <v>28</v>
      </c>
      <c r="H12" s="8" t="s">
        <v>29</v>
      </c>
      <c r="I12" s="1"/>
      <c r="J12" s="35"/>
      <c r="K12" s="35" t="str">
        <f t="shared" si="1"/>
        <v/>
      </c>
      <c r="L12" s="35"/>
      <c r="M12" s="35" t="str">
        <f t="shared" si="2"/>
        <v/>
      </c>
      <c r="N12" s="35"/>
      <c r="O12" s="35" t="str">
        <f t="shared" si="3"/>
        <v/>
      </c>
      <c r="P12" s="35"/>
      <c r="Q12" s="2" t="str">
        <f t="shared" si="4"/>
        <v/>
      </c>
      <c r="R12" s="50">
        <v>81</v>
      </c>
      <c r="S12" s="53"/>
      <c r="T12" s="55">
        <f t="shared" si="5"/>
        <v>0</v>
      </c>
      <c r="U12" s="48" t="s">
        <v>167</v>
      </c>
      <c r="V12" s="50">
        <f t="shared" si="6"/>
        <v>1</v>
      </c>
      <c r="W12" s="67" t="s">
        <v>244</v>
      </c>
      <c r="X12" s="53"/>
      <c r="Y12" s="65" t="s">
        <v>206</v>
      </c>
      <c r="Z12" s="76"/>
      <c r="AA12" s="53" t="str">
        <f>IF(AA36="X","X","")</f>
        <v/>
      </c>
      <c r="AB12" s="65" t="s">
        <v>277</v>
      </c>
      <c r="AC12" s="86">
        <v>230</v>
      </c>
      <c r="AD12" s="78"/>
      <c r="AE12" s="55">
        <f t="shared" si="7"/>
        <v>0</v>
      </c>
      <c r="AF12" s="65" t="s">
        <v>322</v>
      </c>
      <c r="AG12" s="50">
        <f t="shared" si="8"/>
        <v>0</v>
      </c>
      <c r="AH12" s="65" t="s">
        <v>354</v>
      </c>
      <c r="AI12" s="86">
        <v>170</v>
      </c>
      <c r="AJ12" s="60"/>
      <c r="AK12" s="55">
        <f t="shared" si="9"/>
        <v>0</v>
      </c>
      <c r="AL12" s="65" t="s">
        <v>389</v>
      </c>
      <c r="AM12" s="86">
        <v>100</v>
      </c>
      <c r="AN12" s="78"/>
      <c r="AO12" s="55">
        <f t="shared" si="10"/>
        <v>0</v>
      </c>
      <c r="AP12" s="65" t="s">
        <v>445</v>
      </c>
      <c r="AQ12" s="86">
        <v>9</v>
      </c>
      <c r="AR12" s="158"/>
      <c r="AS12" s="78">
        <v>8</v>
      </c>
      <c r="AT12" s="158"/>
      <c r="AU12" s="158">
        <f t="shared" si="11"/>
        <v>0</v>
      </c>
      <c r="AV12" s="65" t="s">
        <v>471</v>
      </c>
      <c r="AW12" s="50">
        <f t="shared" si="12"/>
        <v>0</v>
      </c>
      <c r="AX12" s="65" t="s">
        <v>511</v>
      </c>
    </row>
    <row r="13" spans="1:50" ht="15.75" x14ac:dyDescent="0.25">
      <c r="A13" s="171"/>
      <c r="B13" s="40" t="s">
        <v>33</v>
      </c>
      <c r="C13" s="44"/>
      <c r="D13" s="45" t="s">
        <v>0</v>
      </c>
      <c r="E13" s="42" t="s">
        <v>112</v>
      </c>
      <c r="F13" s="2" t="str">
        <f t="shared" si="0"/>
        <v>X</v>
      </c>
      <c r="G13" s="34" t="s">
        <v>31</v>
      </c>
      <c r="H13" s="8" t="s">
        <v>32</v>
      </c>
      <c r="I13" s="1"/>
      <c r="J13" s="35"/>
      <c r="K13" s="35" t="str">
        <f t="shared" si="1"/>
        <v/>
      </c>
      <c r="L13" s="35"/>
      <c r="M13" s="35" t="str">
        <f t="shared" si="2"/>
        <v/>
      </c>
      <c r="N13" s="35"/>
      <c r="O13" s="35" t="str">
        <f t="shared" si="3"/>
        <v/>
      </c>
      <c r="P13" s="35"/>
      <c r="Q13" s="2" t="str">
        <f t="shared" si="4"/>
        <v/>
      </c>
      <c r="R13" s="50">
        <v>30</v>
      </c>
      <c r="S13" s="53"/>
      <c r="T13" s="55">
        <f t="shared" si="5"/>
        <v>0</v>
      </c>
      <c r="U13" s="48" t="s">
        <v>169</v>
      </c>
      <c r="V13" s="50">
        <f t="shared" si="6"/>
        <v>1</v>
      </c>
      <c r="W13" s="67" t="s">
        <v>245</v>
      </c>
      <c r="X13" s="53"/>
      <c r="Y13" s="65" t="s">
        <v>207</v>
      </c>
      <c r="Z13" s="76"/>
      <c r="AA13" s="53" t="str">
        <f>IF(AA38="X","X","")</f>
        <v/>
      </c>
      <c r="AB13" s="65" t="s">
        <v>286</v>
      </c>
      <c r="AC13" s="86">
        <v>150</v>
      </c>
      <c r="AD13" s="78"/>
      <c r="AE13" s="55">
        <f t="shared" si="7"/>
        <v>0</v>
      </c>
      <c r="AF13" s="65" t="s">
        <v>323</v>
      </c>
      <c r="AG13" s="50">
        <f t="shared" si="8"/>
        <v>0</v>
      </c>
      <c r="AH13" s="65" t="s">
        <v>355</v>
      </c>
      <c r="AI13" s="86">
        <v>110</v>
      </c>
      <c r="AJ13" s="60"/>
      <c r="AK13" s="55">
        <f t="shared" si="9"/>
        <v>0</v>
      </c>
      <c r="AL13" s="65" t="s">
        <v>390</v>
      </c>
      <c r="AM13" s="86">
        <v>140</v>
      </c>
      <c r="AN13" s="78"/>
      <c r="AO13" s="55">
        <f t="shared" si="10"/>
        <v>0</v>
      </c>
      <c r="AP13" s="65" t="s">
        <v>444</v>
      </c>
      <c r="AQ13" s="86">
        <v>9</v>
      </c>
      <c r="AR13" s="158"/>
      <c r="AS13" s="78">
        <v>8</v>
      </c>
      <c r="AT13" s="158"/>
      <c r="AU13" s="158">
        <f t="shared" si="11"/>
        <v>0</v>
      </c>
      <c r="AV13" s="65" t="s">
        <v>472</v>
      </c>
      <c r="AW13" s="50">
        <f t="shared" si="12"/>
        <v>0</v>
      </c>
      <c r="AX13" s="65" t="s">
        <v>513</v>
      </c>
    </row>
    <row r="14" spans="1:50" ht="15.75" x14ac:dyDescent="0.25">
      <c r="A14" s="171"/>
      <c r="B14" s="40" t="s">
        <v>36</v>
      </c>
      <c r="C14" s="44"/>
      <c r="D14" s="45" t="s">
        <v>0</v>
      </c>
      <c r="E14" s="42" t="s">
        <v>113</v>
      </c>
      <c r="F14" s="2" t="str">
        <f t="shared" si="0"/>
        <v>X</v>
      </c>
      <c r="G14" s="34" t="s">
        <v>34</v>
      </c>
      <c r="H14" s="8" t="s">
        <v>35</v>
      </c>
      <c r="I14" s="1"/>
      <c r="J14" s="35"/>
      <c r="K14" s="35" t="str">
        <f t="shared" si="1"/>
        <v/>
      </c>
      <c r="L14" s="35"/>
      <c r="M14" s="35" t="str">
        <f t="shared" si="2"/>
        <v/>
      </c>
      <c r="N14" s="35"/>
      <c r="O14" s="35" t="str">
        <f t="shared" si="3"/>
        <v/>
      </c>
      <c r="P14" s="35"/>
      <c r="Q14" s="2" t="str">
        <f t="shared" si="4"/>
        <v/>
      </c>
      <c r="R14" s="44">
        <v>34</v>
      </c>
      <c r="S14" s="53"/>
      <c r="T14" s="55">
        <f t="shared" si="5"/>
        <v>0</v>
      </c>
      <c r="U14" s="48" t="s">
        <v>170</v>
      </c>
      <c r="V14" s="50">
        <f t="shared" si="6"/>
        <v>1</v>
      </c>
      <c r="W14" s="67" t="s">
        <v>246</v>
      </c>
      <c r="X14" s="53"/>
      <c r="Y14" s="65" t="s">
        <v>208</v>
      </c>
      <c r="Z14" s="76"/>
      <c r="AA14" s="53" t="str">
        <f>IF(AA36="X","X","")</f>
        <v/>
      </c>
      <c r="AB14" s="65" t="s">
        <v>280</v>
      </c>
      <c r="AC14" s="86">
        <v>130</v>
      </c>
      <c r="AD14" s="78"/>
      <c r="AE14" s="55">
        <f t="shared" si="7"/>
        <v>0</v>
      </c>
      <c r="AF14" s="65" t="s">
        <v>324</v>
      </c>
      <c r="AG14" s="50">
        <f t="shared" si="8"/>
        <v>0</v>
      </c>
      <c r="AH14" s="65" t="s">
        <v>356</v>
      </c>
      <c r="AI14" s="86">
        <v>70</v>
      </c>
      <c r="AJ14" s="60"/>
      <c r="AK14" s="55">
        <f t="shared" si="9"/>
        <v>0</v>
      </c>
      <c r="AL14" s="65" t="s">
        <v>391</v>
      </c>
      <c r="AM14" s="86">
        <v>40</v>
      </c>
      <c r="AN14" s="78"/>
      <c r="AO14" s="55">
        <f t="shared" si="10"/>
        <v>0</v>
      </c>
      <c r="AP14" s="65" t="s">
        <v>443</v>
      </c>
      <c r="AQ14" s="86">
        <v>9</v>
      </c>
      <c r="AR14" s="158"/>
      <c r="AS14" s="78">
        <v>8</v>
      </c>
      <c r="AT14" s="158"/>
      <c r="AU14" s="158">
        <f t="shared" si="11"/>
        <v>0</v>
      </c>
      <c r="AV14" s="65" t="s">
        <v>473</v>
      </c>
      <c r="AW14" s="50">
        <f t="shared" si="12"/>
        <v>0</v>
      </c>
      <c r="AX14" s="65" t="s">
        <v>514</v>
      </c>
    </row>
    <row r="15" spans="1:50" ht="15.75" x14ac:dyDescent="0.25">
      <c r="A15" s="171"/>
      <c r="B15" s="40" t="s">
        <v>39</v>
      </c>
      <c r="C15" s="44"/>
      <c r="D15" s="45" t="s">
        <v>0</v>
      </c>
      <c r="E15" s="42" t="s">
        <v>114</v>
      </c>
      <c r="F15" s="2" t="str">
        <f t="shared" si="0"/>
        <v>X</v>
      </c>
      <c r="G15" s="34" t="s">
        <v>37</v>
      </c>
      <c r="H15" s="8" t="s">
        <v>38</v>
      </c>
      <c r="I15" s="1"/>
      <c r="J15" s="35"/>
      <c r="K15" s="35" t="str">
        <f t="shared" si="1"/>
        <v/>
      </c>
      <c r="L15" s="35"/>
      <c r="M15" s="35" t="str">
        <f t="shared" si="2"/>
        <v/>
      </c>
      <c r="N15" s="35"/>
      <c r="O15" s="35" t="str">
        <f t="shared" si="3"/>
        <v/>
      </c>
      <c r="P15" s="35"/>
      <c r="Q15" s="2" t="str">
        <f t="shared" si="4"/>
        <v/>
      </c>
      <c r="R15" s="50">
        <v>61</v>
      </c>
      <c r="S15" s="53"/>
      <c r="T15" s="55">
        <f t="shared" si="5"/>
        <v>0</v>
      </c>
      <c r="U15" s="48" t="s">
        <v>171</v>
      </c>
      <c r="V15" s="50">
        <f t="shared" si="6"/>
        <v>1</v>
      </c>
      <c r="W15" s="67" t="s">
        <v>247</v>
      </c>
      <c r="X15" s="53"/>
      <c r="Y15" s="65" t="s">
        <v>209</v>
      </c>
      <c r="Z15" s="76"/>
      <c r="AA15" s="53" t="str">
        <f>IF(AA38="X","X","")</f>
        <v/>
      </c>
      <c r="AB15" s="65" t="s">
        <v>283</v>
      </c>
      <c r="AC15" s="86">
        <v>175</v>
      </c>
      <c r="AD15" s="78"/>
      <c r="AE15" s="55">
        <f t="shared" si="7"/>
        <v>0</v>
      </c>
      <c r="AF15" s="65" t="s">
        <v>325</v>
      </c>
      <c r="AG15" s="50">
        <f t="shared" si="8"/>
        <v>0</v>
      </c>
      <c r="AH15" s="65" t="s">
        <v>357</v>
      </c>
      <c r="AI15" s="86">
        <v>90</v>
      </c>
      <c r="AJ15" s="60"/>
      <c r="AK15" s="55">
        <f t="shared" si="9"/>
        <v>0</v>
      </c>
      <c r="AL15" s="65" t="s">
        <v>392</v>
      </c>
      <c r="AM15" s="86">
        <v>75</v>
      </c>
      <c r="AN15" s="78"/>
      <c r="AO15" s="55">
        <f t="shared" si="10"/>
        <v>0</v>
      </c>
      <c r="AP15" s="65" t="s">
        <v>442</v>
      </c>
      <c r="AQ15" s="86">
        <v>8</v>
      </c>
      <c r="AR15" s="158"/>
      <c r="AS15" s="78">
        <v>8</v>
      </c>
      <c r="AT15" s="158"/>
      <c r="AU15" s="158">
        <f t="shared" si="11"/>
        <v>0</v>
      </c>
      <c r="AV15" s="65" t="s">
        <v>474</v>
      </c>
      <c r="AW15" s="50">
        <f t="shared" si="12"/>
        <v>0</v>
      </c>
      <c r="AX15" s="65" t="s">
        <v>515</v>
      </c>
    </row>
    <row r="16" spans="1:50" ht="15.75" x14ac:dyDescent="0.25">
      <c r="A16" s="171"/>
      <c r="B16" s="40" t="s">
        <v>42</v>
      </c>
      <c r="C16" s="44"/>
      <c r="D16" s="45" t="s">
        <v>0</v>
      </c>
      <c r="E16" s="42" t="s">
        <v>115</v>
      </c>
      <c r="F16" s="2" t="str">
        <f t="shared" si="0"/>
        <v>X</v>
      </c>
      <c r="G16" s="34" t="s">
        <v>40</v>
      </c>
      <c r="H16" s="8" t="s">
        <v>41</v>
      </c>
      <c r="I16" s="1"/>
      <c r="J16" s="35"/>
      <c r="K16" s="35" t="str">
        <f t="shared" si="1"/>
        <v/>
      </c>
      <c r="L16" s="35"/>
      <c r="M16" s="35" t="str">
        <f t="shared" si="2"/>
        <v/>
      </c>
      <c r="N16" s="35"/>
      <c r="O16" s="35" t="str">
        <f t="shared" si="3"/>
        <v/>
      </c>
      <c r="P16" s="35"/>
      <c r="Q16" s="2" t="str">
        <f t="shared" si="4"/>
        <v/>
      </c>
      <c r="R16" s="50">
        <v>50</v>
      </c>
      <c r="S16" s="53"/>
      <c r="T16" s="55">
        <f t="shared" si="5"/>
        <v>0</v>
      </c>
      <c r="U16" s="48" t="s">
        <v>172</v>
      </c>
      <c r="V16" s="50">
        <f t="shared" si="6"/>
        <v>1</v>
      </c>
      <c r="W16" s="67" t="s">
        <v>248</v>
      </c>
      <c r="X16" s="53"/>
      <c r="Y16" s="65" t="s">
        <v>210</v>
      </c>
      <c r="Z16" s="76"/>
      <c r="AA16" s="53" t="str">
        <f>IF(AA39="X","X","")</f>
        <v/>
      </c>
      <c r="AB16" s="65" t="s">
        <v>301</v>
      </c>
      <c r="AC16" s="86">
        <v>180</v>
      </c>
      <c r="AD16" s="78"/>
      <c r="AE16" s="55">
        <f t="shared" si="7"/>
        <v>0</v>
      </c>
      <c r="AF16" s="65" t="s">
        <v>326</v>
      </c>
      <c r="AG16" s="50">
        <f t="shared" si="8"/>
        <v>0</v>
      </c>
      <c r="AH16" s="65" t="s">
        <v>358</v>
      </c>
      <c r="AI16" s="86">
        <v>150</v>
      </c>
      <c r="AJ16" s="60"/>
      <c r="AK16" s="55">
        <f t="shared" si="9"/>
        <v>0</v>
      </c>
      <c r="AL16" s="65" t="s">
        <v>393</v>
      </c>
      <c r="AM16" s="86">
        <v>125</v>
      </c>
      <c r="AN16" s="78"/>
      <c r="AO16" s="55">
        <f t="shared" si="10"/>
        <v>0</v>
      </c>
      <c r="AP16" s="65" t="s">
        <v>441</v>
      </c>
      <c r="AQ16" s="86">
        <v>6</v>
      </c>
      <c r="AR16" s="158"/>
      <c r="AS16" s="78">
        <v>8</v>
      </c>
      <c r="AT16" s="158"/>
      <c r="AU16" s="158">
        <f t="shared" si="11"/>
        <v>0</v>
      </c>
      <c r="AV16" s="65" t="s">
        <v>475</v>
      </c>
      <c r="AW16" s="50">
        <f t="shared" si="12"/>
        <v>0</v>
      </c>
      <c r="AX16" s="65" t="s">
        <v>516</v>
      </c>
    </row>
    <row r="17" spans="1:50" ht="15.75" x14ac:dyDescent="0.25">
      <c r="A17" s="171"/>
      <c r="B17" s="40" t="s">
        <v>45</v>
      </c>
      <c r="C17" s="44"/>
      <c r="D17" s="45" t="s">
        <v>0</v>
      </c>
      <c r="E17" s="42" t="s">
        <v>116</v>
      </c>
      <c r="F17" s="2" t="str">
        <f t="shared" si="0"/>
        <v>X</v>
      </c>
      <c r="G17" s="34" t="s">
        <v>43</v>
      </c>
      <c r="H17" s="8" t="s">
        <v>44</v>
      </c>
      <c r="I17" s="1"/>
      <c r="J17" s="35"/>
      <c r="K17" s="35" t="str">
        <f t="shared" si="1"/>
        <v/>
      </c>
      <c r="L17" s="35"/>
      <c r="M17" s="35" t="str">
        <f t="shared" si="2"/>
        <v/>
      </c>
      <c r="N17" s="35"/>
      <c r="O17" s="35" t="str">
        <f t="shared" si="3"/>
        <v/>
      </c>
      <c r="P17" s="35"/>
      <c r="Q17" s="2" t="str">
        <f t="shared" si="4"/>
        <v/>
      </c>
      <c r="R17" s="50">
        <v>25</v>
      </c>
      <c r="S17" s="53"/>
      <c r="T17" s="55">
        <f t="shared" si="5"/>
        <v>0</v>
      </c>
      <c r="U17" s="48" t="s">
        <v>173</v>
      </c>
      <c r="V17" s="50">
        <f t="shared" si="6"/>
        <v>1</v>
      </c>
      <c r="W17" s="67" t="s">
        <v>249</v>
      </c>
      <c r="X17" s="53"/>
      <c r="Y17" s="65" t="s">
        <v>211</v>
      </c>
      <c r="Z17" s="76"/>
      <c r="AA17" s="53" t="str">
        <f>IF(AA35="X","X","")</f>
        <v/>
      </c>
      <c r="AB17" s="65" t="s">
        <v>288</v>
      </c>
      <c r="AC17" s="86">
        <v>80</v>
      </c>
      <c r="AD17" s="78"/>
      <c r="AE17" s="55">
        <f t="shared" si="7"/>
        <v>0</v>
      </c>
      <c r="AF17" s="65" t="s">
        <v>327</v>
      </c>
      <c r="AG17" s="50">
        <f t="shared" si="8"/>
        <v>0</v>
      </c>
      <c r="AH17" s="65" t="s">
        <v>359</v>
      </c>
      <c r="AI17" s="86">
        <v>140</v>
      </c>
      <c r="AJ17" s="60"/>
      <c r="AK17" s="55">
        <f t="shared" si="9"/>
        <v>0</v>
      </c>
      <c r="AL17" s="65" t="s">
        <v>394</v>
      </c>
      <c r="AM17" s="86">
        <v>41</v>
      </c>
      <c r="AN17" s="78"/>
      <c r="AO17" s="55">
        <f t="shared" si="10"/>
        <v>0</v>
      </c>
      <c r="AP17" s="65" t="s">
        <v>440</v>
      </c>
      <c r="AQ17" s="86">
        <v>9</v>
      </c>
      <c r="AR17" s="158"/>
      <c r="AS17" s="78">
        <v>8</v>
      </c>
      <c r="AT17" s="158"/>
      <c r="AU17" s="158">
        <f t="shared" si="11"/>
        <v>0</v>
      </c>
      <c r="AV17" s="65" t="s">
        <v>476</v>
      </c>
      <c r="AW17" s="50">
        <f t="shared" si="12"/>
        <v>0</v>
      </c>
      <c r="AX17" s="65" t="s">
        <v>517</v>
      </c>
    </row>
    <row r="18" spans="1:50" ht="15.75" x14ac:dyDescent="0.25">
      <c r="A18" s="171"/>
      <c r="B18" s="40" t="s">
        <v>48</v>
      </c>
      <c r="C18" s="44"/>
      <c r="D18" s="45" t="s">
        <v>0</v>
      </c>
      <c r="E18" s="42" t="s">
        <v>117</v>
      </c>
      <c r="F18" s="2" t="str">
        <f t="shared" si="0"/>
        <v>X</v>
      </c>
      <c r="G18" s="34" t="s">
        <v>46</v>
      </c>
      <c r="H18" s="8" t="s">
        <v>47</v>
      </c>
      <c r="I18" s="1"/>
      <c r="J18" s="35"/>
      <c r="K18" s="35" t="str">
        <f t="shared" si="1"/>
        <v/>
      </c>
      <c r="L18" s="35"/>
      <c r="M18" s="35" t="str">
        <f t="shared" si="2"/>
        <v/>
      </c>
      <c r="N18" s="35"/>
      <c r="O18" s="35" t="str">
        <f t="shared" si="3"/>
        <v/>
      </c>
      <c r="P18" s="35"/>
      <c r="Q18" s="2" t="str">
        <f t="shared" si="4"/>
        <v/>
      </c>
      <c r="R18" s="50">
        <v>35</v>
      </c>
      <c r="S18" s="53"/>
      <c r="T18" s="55">
        <f t="shared" si="5"/>
        <v>0</v>
      </c>
      <c r="U18" s="48" t="s">
        <v>174</v>
      </c>
      <c r="V18" s="50">
        <f t="shared" si="6"/>
        <v>1</v>
      </c>
      <c r="W18" s="67" t="s">
        <v>250</v>
      </c>
      <c r="X18" s="53"/>
      <c r="Y18" s="65" t="s">
        <v>212</v>
      </c>
      <c r="Z18" s="76"/>
      <c r="AA18" s="53" t="str">
        <f>IF(AA37="X","X","")</f>
        <v/>
      </c>
      <c r="AB18" s="65" t="s">
        <v>296</v>
      </c>
      <c r="AC18" s="86">
        <v>100</v>
      </c>
      <c r="AD18" s="78"/>
      <c r="AE18" s="55">
        <f t="shared" si="7"/>
        <v>0</v>
      </c>
      <c r="AF18" s="65" t="s">
        <v>328</v>
      </c>
      <c r="AG18" s="50">
        <f t="shared" si="8"/>
        <v>0</v>
      </c>
      <c r="AH18" s="65" t="s">
        <v>360</v>
      </c>
      <c r="AI18" s="86">
        <v>40</v>
      </c>
      <c r="AJ18" s="60"/>
      <c r="AK18" s="55">
        <f t="shared" si="9"/>
        <v>0</v>
      </c>
      <c r="AL18" s="65" t="s">
        <v>395</v>
      </c>
      <c r="AM18" s="86">
        <v>80</v>
      </c>
      <c r="AN18" s="78"/>
      <c r="AO18" s="55">
        <f t="shared" si="10"/>
        <v>0</v>
      </c>
      <c r="AP18" s="65" t="s">
        <v>439</v>
      </c>
      <c r="AQ18" s="86">
        <v>8</v>
      </c>
      <c r="AR18" s="158"/>
      <c r="AS18" s="78">
        <v>8</v>
      </c>
      <c r="AT18" s="158"/>
      <c r="AU18" s="158">
        <f t="shared" si="11"/>
        <v>0</v>
      </c>
      <c r="AV18" s="65" t="s">
        <v>477</v>
      </c>
      <c r="AW18" s="50">
        <f t="shared" si="12"/>
        <v>0</v>
      </c>
      <c r="AX18" s="65" t="s">
        <v>518</v>
      </c>
    </row>
    <row r="19" spans="1:50" ht="15.75" x14ac:dyDescent="0.25">
      <c r="A19" s="171"/>
      <c r="B19" s="40" t="s">
        <v>51</v>
      </c>
      <c r="C19" s="44"/>
      <c r="D19" s="45" t="s">
        <v>0</v>
      </c>
      <c r="E19" s="42" t="s">
        <v>118</v>
      </c>
      <c r="F19" s="2" t="str">
        <f t="shared" si="0"/>
        <v>X</v>
      </c>
      <c r="G19" s="34" t="s">
        <v>49</v>
      </c>
      <c r="H19" s="8" t="s">
        <v>50</v>
      </c>
      <c r="I19" s="1"/>
      <c r="J19" s="35"/>
      <c r="K19" s="35" t="str">
        <f t="shared" si="1"/>
        <v/>
      </c>
      <c r="L19" s="35"/>
      <c r="M19" s="35" t="str">
        <f t="shared" si="2"/>
        <v/>
      </c>
      <c r="N19" s="35"/>
      <c r="O19" s="35" t="str">
        <f t="shared" si="3"/>
        <v/>
      </c>
      <c r="P19" s="35"/>
      <c r="Q19" s="2" t="str">
        <f t="shared" si="4"/>
        <v/>
      </c>
      <c r="R19" s="50">
        <v>45</v>
      </c>
      <c r="S19" s="53"/>
      <c r="T19" s="55">
        <f t="shared" si="5"/>
        <v>0</v>
      </c>
      <c r="U19" s="48" t="s">
        <v>175</v>
      </c>
      <c r="V19" s="50">
        <f t="shared" si="6"/>
        <v>1</v>
      </c>
      <c r="W19" s="67" t="s">
        <v>251</v>
      </c>
      <c r="X19" s="53"/>
      <c r="Y19" s="65" t="s">
        <v>213</v>
      </c>
      <c r="Z19" s="76"/>
      <c r="AA19" s="53" t="str">
        <f>IF(AA36="X","X","")</f>
        <v/>
      </c>
      <c r="AB19" s="65" t="s">
        <v>278</v>
      </c>
      <c r="AC19" s="86">
        <v>175</v>
      </c>
      <c r="AD19" s="78"/>
      <c r="AE19" s="55">
        <f t="shared" si="7"/>
        <v>0</v>
      </c>
      <c r="AF19" s="65" t="s">
        <v>329</v>
      </c>
      <c r="AG19" s="50">
        <f t="shared" si="8"/>
        <v>0</v>
      </c>
      <c r="AH19" s="65" t="s">
        <v>361</v>
      </c>
      <c r="AI19" s="86">
        <v>120</v>
      </c>
      <c r="AJ19" s="60"/>
      <c r="AK19" s="55">
        <f t="shared" si="9"/>
        <v>0</v>
      </c>
      <c r="AL19" s="65" t="s">
        <v>396</v>
      </c>
      <c r="AM19" s="86">
        <v>90</v>
      </c>
      <c r="AN19" s="78"/>
      <c r="AO19" s="55">
        <f t="shared" si="10"/>
        <v>0</v>
      </c>
      <c r="AP19" s="65" t="s">
        <v>438</v>
      </c>
      <c r="AQ19" s="86">
        <v>9</v>
      </c>
      <c r="AR19" s="158"/>
      <c r="AS19" s="78">
        <v>8</v>
      </c>
      <c r="AT19" s="158"/>
      <c r="AU19" s="158">
        <f t="shared" si="11"/>
        <v>0</v>
      </c>
      <c r="AV19" s="65" t="s">
        <v>478</v>
      </c>
      <c r="AW19" s="50">
        <f t="shared" si="12"/>
        <v>0</v>
      </c>
      <c r="AX19" s="65" t="s">
        <v>519</v>
      </c>
    </row>
    <row r="20" spans="1:50" ht="15.75" x14ac:dyDescent="0.25">
      <c r="A20" s="171"/>
      <c r="B20" s="40" t="s">
        <v>56</v>
      </c>
      <c r="C20" s="44"/>
      <c r="D20" s="45" t="s">
        <v>0</v>
      </c>
      <c r="E20" s="42" t="s">
        <v>119</v>
      </c>
      <c r="F20" s="2" t="str">
        <f t="shared" si="0"/>
        <v>X</v>
      </c>
      <c r="G20" s="34" t="s">
        <v>54</v>
      </c>
      <c r="H20" s="8" t="s">
        <v>55</v>
      </c>
      <c r="I20" s="1"/>
      <c r="J20" s="35"/>
      <c r="K20" s="35" t="str">
        <f t="shared" si="1"/>
        <v/>
      </c>
      <c r="L20" s="35"/>
      <c r="M20" s="35" t="str">
        <f t="shared" si="2"/>
        <v/>
      </c>
      <c r="N20" s="35"/>
      <c r="O20" s="35" t="str">
        <f t="shared" si="3"/>
        <v/>
      </c>
      <c r="P20" s="35"/>
      <c r="Q20" s="2" t="str">
        <f t="shared" si="4"/>
        <v/>
      </c>
      <c r="R20" s="50">
        <v>79</v>
      </c>
      <c r="S20" s="53"/>
      <c r="T20" s="55">
        <f t="shared" si="5"/>
        <v>0</v>
      </c>
      <c r="U20" s="48" t="s">
        <v>176</v>
      </c>
      <c r="V20" s="50">
        <f t="shared" si="6"/>
        <v>1</v>
      </c>
      <c r="W20" s="67" t="s">
        <v>252</v>
      </c>
      <c r="X20" s="53"/>
      <c r="Y20" s="65" t="s">
        <v>214</v>
      </c>
      <c r="Z20" s="76"/>
      <c r="AA20" s="53" t="str">
        <f>IF(AA34="X","X","")</f>
        <v/>
      </c>
      <c r="AB20" s="65" t="s">
        <v>276</v>
      </c>
      <c r="AC20" s="86">
        <v>220</v>
      </c>
      <c r="AD20" s="78"/>
      <c r="AE20" s="55">
        <f t="shared" si="7"/>
        <v>0</v>
      </c>
      <c r="AF20" s="65" t="s">
        <v>330</v>
      </c>
      <c r="AG20" s="50">
        <f t="shared" si="8"/>
        <v>0</v>
      </c>
      <c r="AH20" s="65" t="s">
        <v>362</v>
      </c>
      <c r="AI20" s="86">
        <v>60</v>
      </c>
      <c r="AJ20" s="60"/>
      <c r="AK20" s="55">
        <f t="shared" si="9"/>
        <v>0</v>
      </c>
      <c r="AL20" s="65" t="s">
        <v>397</v>
      </c>
      <c r="AM20" s="86">
        <v>150</v>
      </c>
      <c r="AN20" s="78"/>
      <c r="AO20" s="55">
        <f t="shared" si="10"/>
        <v>0</v>
      </c>
      <c r="AP20" s="65" t="s">
        <v>437</v>
      </c>
      <c r="AQ20" s="86">
        <v>7</v>
      </c>
      <c r="AR20" s="158"/>
      <c r="AS20" s="78">
        <v>8</v>
      </c>
      <c r="AT20" s="158"/>
      <c r="AU20" s="158">
        <f t="shared" si="11"/>
        <v>0</v>
      </c>
      <c r="AV20" s="65" t="s">
        <v>479</v>
      </c>
      <c r="AW20" s="50">
        <f t="shared" si="12"/>
        <v>0</v>
      </c>
      <c r="AX20" s="65" t="s">
        <v>523</v>
      </c>
    </row>
    <row r="21" spans="1:50" ht="15.75" x14ac:dyDescent="0.25">
      <c r="A21" s="171"/>
      <c r="B21" s="40" t="s">
        <v>53</v>
      </c>
      <c r="C21" s="44"/>
      <c r="D21" s="45" t="s">
        <v>0</v>
      </c>
      <c r="E21" s="42" t="s">
        <v>120</v>
      </c>
      <c r="F21" s="2" t="str">
        <f t="shared" si="0"/>
        <v>X</v>
      </c>
      <c r="G21" s="34" t="s">
        <v>7</v>
      </c>
      <c r="H21" s="8" t="s">
        <v>52</v>
      </c>
      <c r="I21" s="1"/>
      <c r="J21" s="35"/>
      <c r="K21" s="35" t="str">
        <f t="shared" si="1"/>
        <v/>
      </c>
      <c r="L21" s="35"/>
      <c r="M21" s="35" t="str">
        <f t="shared" si="2"/>
        <v/>
      </c>
      <c r="N21" s="35"/>
      <c r="O21" s="35" t="str">
        <f t="shared" si="3"/>
        <v/>
      </c>
      <c r="P21" s="35"/>
      <c r="Q21" s="2" t="str">
        <f t="shared" si="4"/>
        <v/>
      </c>
      <c r="R21" s="44">
        <v>71</v>
      </c>
      <c r="S21" s="53"/>
      <c r="T21" s="55">
        <f t="shared" si="5"/>
        <v>0</v>
      </c>
      <c r="U21" s="48" t="s">
        <v>177</v>
      </c>
      <c r="V21" s="50">
        <f t="shared" si="6"/>
        <v>1</v>
      </c>
      <c r="W21" s="67" t="s">
        <v>253</v>
      </c>
      <c r="X21" s="53"/>
      <c r="Y21" s="65" t="s">
        <v>215</v>
      </c>
      <c r="Z21" s="76"/>
      <c r="AA21" s="53" t="str">
        <f>IF(AA35="X","X","")</f>
        <v/>
      </c>
      <c r="AB21" s="65" t="s">
        <v>287</v>
      </c>
      <c r="AC21" s="86">
        <v>140</v>
      </c>
      <c r="AD21" s="78"/>
      <c r="AE21" s="55">
        <f t="shared" si="7"/>
        <v>0</v>
      </c>
      <c r="AF21" s="65" t="s">
        <v>331</v>
      </c>
      <c r="AG21" s="50">
        <f t="shared" si="8"/>
        <v>0</v>
      </c>
      <c r="AH21" s="65" t="s">
        <v>363</v>
      </c>
      <c r="AI21" s="86">
        <v>150</v>
      </c>
      <c r="AJ21" s="60"/>
      <c r="AK21" s="55">
        <f t="shared" si="9"/>
        <v>0</v>
      </c>
      <c r="AL21" s="65" t="s">
        <v>398</v>
      </c>
      <c r="AM21" s="86">
        <v>100</v>
      </c>
      <c r="AN21" s="78"/>
      <c r="AO21" s="55">
        <f t="shared" si="10"/>
        <v>0</v>
      </c>
      <c r="AP21" s="65" t="s">
        <v>436</v>
      </c>
      <c r="AQ21" s="86">
        <v>7</v>
      </c>
      <c r="AR21" s="158"/>
      <c r="AS21" s="78">
        <v>8</v>
      </c>
      <c r="AT21" s="158"/>
      <c r="AU21" s="158">
        <f t="shared" si="11"/>
        <v>0</v>
      </c>
      <c r="AV21" s="65" t="s">
        <v>480</v>
      </c>
      <c r="AW21" s="50">
        <f t="shared" si="12"/>
        <v>0</v>
      </c>
      <c r="AX21" s="65" t="s">
        <v>524</v>
      </c>
    </row>
    <row r="22" spans="1:50" ht="15.75" x14ac:dyDescent="0.25">
      <c r="A22" s="171"/>
      <c r="B22" s="40" t="s">
        <v>58</v>
      </c>
      <c r="C22" s="44"/>
      <c r="D22" s="45" t="s">
        <v>0</v>
      </c>
      <c r="E22" s="42" t="s">
        <v>121</v>
      </c>
      <c r="F22" s="2" t="str">
        <f t="shared" si="0"/>
        <v>X</v>
      </c>
      <c r="G22" s="34" t="s">
        <v>37</v>
      </c>
      <c r="H22" s="8" t="s">
        <v>57</v>
      </c>
      <c r="I22" s="1"/>
      <c r="J22" s="35"/>
      <c r="K22" s="35" t="str">
        <f t="shared" si="1"/>
        <v/>
      </c>
      <c r="L22" s="35"/>
      <c r="M22" s="35" t="str">
        <f t="shared" si="2"/>
        <v/>
      </c>
      <c r="N22" s="35"/>
      <c r="O22" s="35" t="str">
        <f t="shared" si="3"/>
        <v/>
      </c>
      <c r="P22" s="35"/>
      <c r="Q22" s="2" t="str">
        <f t="shared" si="4"/>
        <v/>
      </c>
      <c r="R22" s="50">
        <v>79</v>
      </c>
      <c r="S22" s="53"/>
      <c r="T22" s="55">
        <f t="shared" si="5"/>
        <v>0</v>
      </c>
      <c r="U22" s="48" t="s">
        <v>178</v>
      </c>
      <c r="V22" s="50">
        <f t="shared" si="6"/>
        <v>1</v>
      </c>
      <c r="W22" s="67" t="s">
        <v>254</v>
      </c>
      <c r="X22" s="53"/>
      <c r="Y22" s="65" t="s">
        <v>216</v>
      </c>
      <c r="Z22" s="76"/>
      <c r="AA22" s="53" t="str">
        <f>IF(AA38="X","X","")</f>
        <v/>
      </c>
      <c r="AB22" s="65" t="s">
        <v>282</v>
      </c>
      <c r="AC22" s="86">
        <v>300</v>
      </c>
      <c r="AD22" s="78"/>
      <c r="AE22" s="55">
        <f t="shared" si="7"/>
        <v>0</v>
      </c>
      <c r="AF22" s="65" t="s">
        <v>332</v>
      </c>
      <c r="AG22" s="50">
        <f t="shared" si="8"/>
        <v>0</v>
      </c>
      <c r="AH22" s="65" t="s">
        <v>364</v>
      </c>
      <c r="AI22" s="86">
        <v>140</v>
      </c>
      <c r="AJ22" s="60"/>
      <c r="AK22" s="55">
        <f t="shared" si="9"/>
        <v>0</v>
      </c>
      <c r="AL22" s="65" t="s">
        <v>399</v>
      </c>
      <c r="AM22" s="86">
        <v>160</v>
      </c>
      <c r="AN22" s="78"/>
      <c r="AO22" s="55">
        <f t="shared" si="10"/>
        <v>0</v>
      </c>
      <c r="AP22" s="65" t="s">
        <v>435</v>
      </c>
      <c r="AQ22" s="86">
        <v>9</v>
      </c>
      <c r="AR22" s="158"/>
      <c r="AS22" s="78">
        <v>8</v>
      </c>
      <c r="AT22" s="158"/>
      <c r="AU22" s="158">
        <f t="shared" si="11"/>
        <v>0</v>
      </c>
      <c r="AV22" s="65" t="s">
        <v>481</v>
      </c>
      <c r="AW22" s="50">
        <f t="shared" si="12"/>
        <v>0</v>
      </c>
      <c r="AX22" s="65" t="s">
        <v>525</v>
      </c>
    </row>
    <row r="23" spans="1:50" ht="15.75" x14ac:dyDescent="0.25">
      <c r="A23" s="171"/>
      <c r="B23" s="40" t="s">
        <v>61</v>
      </c>
      <c r="C23" s="44"/>
      <c r="D23" s="45" t="s">
        <v>0</v>
      </c>
      <c r="E23" s="42" t="s">
        <v>122</v>
      </c>
      <c r="F23" s="2" t="str">
        <f t="shared" si="0"/>
        <v>X</v>
      </c>
      <c r="G23" s="34" t="s">
        <v>59</v>
      </c>
      <c r="H23" s="8" t="s">
        <v>60</v>
      </c>
      <c r="I23" s="1"/>
      <c r="J23" s="35"/>
      <c r="K23" s="35" t="str">
        <f t="shared" si="1"/>
        <v/>
      </c>
      <c r="L23" s="35"/>
      <c r="M23" s="35" t="str">
        <f t="shared" si="2"/>
        <v/>
      </c>
      <c r="N23" s="35"/>
      <c r="O23" s="35" t="str">
        <f t="shared" si="3"/>
        <v/>
      </c>
      <c r="P23" s="35"/>
      <c r="Q23" s="2" t="str">
        <f t="shared" si="4"/>
        <v/>
      </c>
      <c r="R23" s="50">
        <v>55</v>
      </c>
      <c r="S23" s="53"/>
      <c r="T23" s="55">
        <f t="shared" si="5"/>
        <v>0</v>
      </c>
      <c r="U23" s="48" t="s">
        <v>179</v>
      </c>
      <c r="V23" s="50">
        <f t="shared" si="6"/>
        <v>1</v>
      </c>
      <c r="W23" s="67" t="s">
        <v>255</v>
      </c>
      <c r="X23" s="53"/>
      <c r="Y23" s="65" t="s">
        <v>217</v>
      </c>
      <c r="Z23" s="76"/>
      <c r="AA23" s="53" t="str">
        <f>IF(AA35="X","X","")</f>
        <v/>
      </c>
      <c r="AB23" s="65" t="s">
        <v>289</v>
      </c>
      <c r="AC23" s="86">
        <v>275</v>
      </c>
      <c r="AD23" s="78"/>
      <c r="AE23" s="55">
        <f t="shared" si="7"/>
        <v>0</v>
      </c>
      <c r="AF23" s="65" t="s">
        <v>333</v>
      </c>
      <c r="AG23" s="50">
        <f t="shared" si="8"/>
        <v>0</v>
      </c>
      <c r="AH23" s="65" t="s">
        <v>365</v>
      </c>
      <c r="AI23" s="86">
        <v>125</v>
      </c>
      <c r="AJ23" s="60"/>
      <c r="AK23" s="55">
        <f t="shared" si="9"/>
        <v>0</v>
      </c>
      <c r="AL23" s="65" t="s">
        <v>400</v>
      </c>
      <c r="AM23" s="86">
        <v>120</v>
      </c>
      <c r="AN23" s="78"/>
      <c r="AO23" s="55">
        <f t="shared" si="10"/>
        <v>0</v>
      </c>
      <c r="AP23" s="65" t="s">
        <v>434</v>
      </c>
      <c r="AQ23" s="86">
        <v>7</v>
      </c>
      <c r="AR23" s="158"/>
      <c r="AS23" s="78">
        <v>8</v>
      </c>
      <c r="AT23" s="158"/>
      <c r="AU23" s="158">
        <f t="shared" si="11"/>
        <v>0</v>
      </c>
      <c r="AV23" s="65" t="s">
        <v>482</v>
      </c>
      <c r="AW23" s="50">
        <f t="shared" si="12"/>
        <v>0</v>
      </c>
      <c r="AX23" s="65" t="s">
        <v>526</v>
      </c>
    </row>
    <row r="24" spans="1:50" ht="15.75" x14ac:dyDescent="0.25">
      <c r="A24" s="171"/>
      <c r="B24" s="40" t="s">
        <v>64</v>
      </c>
      <c r="C24" s="44"/>
      <c r="D24" s="45" t="s">
        <v>0</v>
      </c>
      <c r="E24" s="42" t="s">
        <v>157</v>
      </c>
      <c r="F24" s="2" t="str">
        <f t="shared" si="0"/>
        <v>X</v>
      </c>
      <c r="G24" s="34" t="s">
        <v>62</v>
      </c>
      <c r="H24" s="8" t="s">
        <v>63</v>
      </c>
      <c r="I24" s="1"/>
      <c r="J24" s="35"/>
      <c r="K24" s="35" t="str">
        <f t="shared" si="1"/>
        <v/>
      </c>
      <c r="L24" s="35"/>
      <c r="M24" s="35" t="str">
        <f t="shared" si="2"/>
        <v/>
      </c>
      <c r="N24" s="35"/>
      <c r="O24" s="35" t="str">
        <f t="shared" si="3"/>
        <v/>
      </c>
      <c r="P24" s="35"/>
      <c r="Q24" s="2" t="str">
        <f t="shared" si="4"/>
        <v/>
      </c>
      <c r="R24" s="50">
        <v>135</v>
      </c>
      <c r="S24" s="53"/>
      <c r="T24" s="55">
        <f t="shared" si="5"/>
        <v>0</v>
      </c>
      <c r="U24" s="48" t="s">
        <v>180</v>
      </c>
      <c r="V24" s="50">
        <f t="shared" si="6"/>
        <v>1</v>
      </c>
      <c r="W24" s="67" t="s">
        <v>256</v>
      </c>
      <c r="X24" s="53"/>
      <c r="Y24" s="65" t="s">
        <v>218</v>
      </c>
      <c r="Z24" s="76"/>
      <c r="AA24" s="53" t="str">
        <f>IF(AA37="X","X","")</f>
        <v/>
      </c>
      <c r="AB24" s="65" t="s">
        <v>292</v>
      </c>
      <c r="AC24" s="86">
        <v>320</v>
      </c>
      <c r="AD24" s="78"/>
      <c r="AE24" s="55">
        <f t="shared" si="7"/>
        <v>0</v>
      </c>
      <c r="AF24" s="65" t="s">
        <v>334</v>
      </c>
      <c r="AG24" s="50">
        <f t="shared" si="8"/>
        <v>0</v>
      </c>
      <c r="AH24" s="65" t="s">
        <v>366</v>
      </c>
      <c r="AI24" s="86">
        <v>100</v>
      </c>
      <c r="AJ24" s="60"/>
      <c r="AK24" s="55">
        <f t="shared" si="9"/>
        <v>0</v>
      </c>
      <c r="AL24" s="65" t="s">
        <v>401</v>
      </c>
      <c r="AM24" s="86">
        <v>160</v>
      </c>
      <c r="AN24" s="78"/>
      <c r="AO24" s="55">
        <f t="shared" si="10"/>
        <v>0</v>
      </c>
      <c r="AP24" s="65" t="s">
        <v>433</v>
      </c>
      <c r="AQ24" s="86">
        <v>9</v>
      </c>
      <c r="AR24" s="158"/>
      <c r="AS24" s="78">
        <v>7</v>
      </c>
      <c r="AT24" s="158"/>
      <c r="AU24" s="158">
        <f t="shared" si="11"/>
        <v>0</v>
      </c>
      <c r="AV24" s="65" t="s">
        <v>483</v>
      </c>
      <c r="AW24" s="50">
        <f t="shared" si="12"/>
        <v>0</v>
      </c>
      <c r="AX24" s="65" t="s">
        <v>527</v>
      </c>
    </row>
    <row r="25" spans="1:50" ht="15.75" x14ac:dyDescent="0.25">
      <c r="A25" s="171"/>
      <c r="B25" s="40" t="s">
        <v>67</v>
      </c>
      <c r="C25" s="44"/>
      <c r="D25" s="45" t="s">
        <v>0</v>
      </c>
      <c r="E25" s="42" t="s">
        <v>123</v>
      </c>
      <c r="F25" s="2" t="str">
        <f t="shared" si="0"/>
        <v>X</v>
      </c>
      <c r="G25" s="34" t="s">
        <v>65</v>
      </c>
      <c r="H25" s="8" t="s">
        <v>66</v>
      </c>
      <c r="I25" s="1"/>
      <c r="J25" s="35"/>
      <c r="K25" s="35" t="str">
        <f t="shared" si="1"/>
        <v/>
      </c>
      <c r="L25" s="35"/>
      <c r="M25" s="35" t="str">
        <f t="shared" si="2"/>
        <v/>
      </c>
      <c r="N25" s="35"/>
      <c r="O25" s="35" t="str">
        <f t="shared" si="3"/>
        <v/>
      </c>
      <c r="P25" s="35"/>
      <c r="Q25" s="2" t="str">
        <f t="shared" si="4"/>
        <v/>
      </c>
      <c r="R25" s="50">
        <v>35</v>
      </c>
      <c r="S25" s="53"/>
      <c r="T25" s="55">
        <f t="shared" si="5"/>
        <v>0</v>
      </c>
      <c r="U25" s="48" t="s">
        <v>181</v>
      </c>
      <c r="V25" s="50">
        <f t="shared" si="6"/>
        <v>1</v>
      </c>
      <c r="W25" s="67" t="s">
        <v>257</v>
      </c>
      <c r="X25" s="53"/>
      <c r="Y25" s="65" t="s">
        <v>219</v>
      </c>
      <c r="Z25" s="76"/>
      <c r="AA25" s="53" t="str">
        <f>IF(AA39="X","X","")</f>
        <v/>
      </c>
      <c r="AB25" s="65" t="s">
        <v>297</v>
      </c>
      <c r="AC25" s="86">
        <v>125</v>
      </c>
      <c r="AD25" s="78"/>
      <c r="AE25" s="55">
        <f t="shared" si="7"/>
        <v>0</v>
      </c>
      <c r="AF25" s="65" t="s">
        <v>335</v>
      </c>
      <c r="AG25" s="50">
        <f t="shared" si="8"/>
        <v>0</v>
      </c>
      <c r="AH25" s="65" t="s">
        <v>367</v>
      </c>
      <c r="AI25" s="86">
        <v>120</v>
      </c>
      <c r="AJ25" s="60"/>
      <c r="AK25" s="55">
        <f t="shared" si="9"/>
        <v>0</v>
      </c>
      <c r="AL25" s="65" t="s">
        <v>402</v>
      </c>
      <c r="AM25" s="86">
        <v>90</v>
      </c>
      <c r="AN25" s="78"/>
      <c r="AO25" s="55">
        <f t="shared" si="10"/>
        <v>0</v>
      </c>
      <c r="AP25" s="65" t="s">
        <v>432</v>
      </c>
      <c r="AQ25" s="86">
        <v>9</v>
      </c>
      <c r="AR25" s="158"/>
      <c r="AS25" s="78">
        <v>8</v>
      </c>
      <c r="AT25" s="158"/>
      <c r="AU25" s="158">
        <f t="shared" si="11"/>
        <v>0</v>
      </c>
      <c r="AV25" s="65" t="s">
        <v>484</v>
      </c>
      <c r="AW25" s="50">
        <f t="shared" si="12"/>
        <v>0</v>
      </c>
      <c r="AX25" s="65" t="s">
        <v>528</v>
      </c>
    </row>
    <row r="26" spans="1:50" ht="15.75" x14ac:dyDescent="0.25">
      <c r="A26" s="171"/>
      <c r="B26" s="40" t="s">
        <v>70</v>
      </c>
      <c r="C26" s="44"/>
      <c r="D26" s="45" t="s">
        <v>0</v>
      </c>
      <c r="E26" s="42" t="s">
        <v>124</v>
      </c>
      <c r="F26" s="2" t="str">
        <f t="shared" si="0"/>
        <v>X</v>
      </c>
      <c r="G26" s="34" t="s">
        <v>68</v>
      </c>
      <c r="H26" s="8" t="s">
        <v>69</v>
      </c>
      <c r="I26" s="1"/>
      <c r="J26" s="35"/>
      <c r="K26" s="35" t="str">
        <f t="shared" si="1"/>
        <v/>
      </c>
      <c r="L26" s="35"/>
      <c r="M26" s="35" t="str">
        <f t="shared" si="2"/>
        <v/>
      </c>
      <c r="N26" s="35"/>
      <c r="O26" s="35" t="str">
        <f t="shared" si="3"/>
        <v/>
      </c>
      <c r="P26" s="35"/>
      <c r="Q26" s="2" t="str">
        <f t="shared" si="4"/>
        <v/>
      </c>
      <c r="R26" s="50">
        <v>70</v>
      </c>
      <c r="S26" s="53"/>
      <c r="T26" s="55">
        <f t="shared" si="5"/>
        <v>0</v>
      </c>
      <c r="U26" s="48" t="s">
        <v>182</v>
      </c>
      <c r="V26" s="50">
        <f t="shared" si="6"/>
        <v>1</v>
      </c>
      <c r="W26" s="67" t="s">
        <v>258</v>
      </c>
      <c r="X26" s="53"/>
      <c r="Y26" s="65" t="s">
        <v>220</v>
      </c>
      <c r="Z26" s="76"/>
      <c r="AA26" s="53" t="str">
        <f>IF(AA39="X","X","")</f>
        <v/>
      </c>
      <c r="AB26" s="65" t="s">
        <v>298</v>
      </c>
      <c r="AC26" s="86">
        <v>285</v>
      </c>
      <c r="AD26" s="78"/>
      <c r="AE26" s="55">
        <f t="shared" si="7"/>
        <v>0</v>
      </c>
      <c r="AF26" s="65" t="s">
        <v>336</v>
      </c>
      <c r="AG26" s="50">
        <f t="shared" si="8"/>
        <v>0</v>
      </c>
      <c r="AH26" s="65" t="s">
        <v>368</v>
      </c>
      <c r="AI26" s="86">
        <v>160</v>
      </c>
      <c r="AJ26" s="60"/>
      <c r="AK26" s="55">
        <f t="shared" si="9"/>
        <v>0</v>
      </c>
      <c r="AL26" s="65" t="s">
        <v>403</v>
      </c>
      <c r="AM26" s="86">
        <v>100</v>
      </c>
      <c r="AN26" s="78"/>
      <c r="AO26" s="55">
        <f t="shared" si="10"/>
        <v>0</v>
      </c>
      <c r="AP26" s="65" t="s">
        <v>431</v>
      </c>
      <c r="AQ26" s="86">
        <v>7</v>
      </c>
      <c r="AR26" s="158"/>
      <c r="AS26" s="78">
        <v>8</v>
      </c>
      <c r="AT26" s="158"/>
      <c r="AU26" s="158">
        <f t="shared" si="11"/>
        <v>0</v>
      </c>
      <c r="AV26" s="65" t="s">
        <v>485</v>
      </c>
      <c r="AW26" s="50">
        <f t="shared" si="12"/>
        <v>0</v>
      </c>
      <c r="AX26" s="65" t="s">
        <v>529</v>
      </c>
    </row>
    <row r="27" spans="1:50" ht="15.75" x14ac:dyDescent="0.25">
      <c r="A27" s="171"/>
      <c r="B27" s="40" t="s">
        <v>71</v>
      </c>
      <c r="C27" s="44"/>
      <c r="D27" s="45" t="s">
        <v>0</v>
      </c>
      <c r="E27" s="42" t="s">
        <v>125</v>
      </c>
      <c r="F27" s="2" t="str">
        <f t="shared" si="0"/>
        <v>X</v>
      </c>
      <c r="G27" s="34" t="s">
        <v>7</v>
      </c>
      <c r="H27" s="8" t="s">
        <v>72</v>
      </c>
      <c r="I27" s="1"/>
      <c r="J27" s="35"/>
      <c r="K27" s="35" t="str">
        <f t="shared" si="1"/>
        <v/>
      </c>
      <c r="L27" s="35"/>
      <c r="M27" s="35" t="str">
        <f t="shared" si="2"/>
        <v/>
      </c>
      <c r="N27" s="35"/>
      <c r="O27" s="35" t="str">
        <f t="shared" si="3"/>
        <v/>
      </c>
      <c r="P27" s="35"/>
      <c r="Q27" s="2" t="str">
        <f t="shared" si="4"/>
        <v/>
      </c>
      <c r="R27" s="50">
        <v>20</v>
      </c>
      <c r="S27" s="53"/>
      <c r="T27" s="55">
        <f t="shared" si="5"/>
        <v>0</v>
      </c>
      <c r="U27" s="48" t="s">
        <v>183</v>
      </c>
      <c r="V27" s="50">
        <f t="shared" si="6"/>
        <v>1</v>
      </c>
      <c r="W27" s="67" t="s">
        <v>259</v>
      </c>
      <c r="X27" s="53"/>
      <c r="Y27" s="65" t="s">
        <v>221</v>
      </c>
      <c r="Z27" s="76"/>
      <c r="AA27" s="53" t="str">
        <f>IF(AA38="X","X","")</f>
        <v/>
      </c>
      <c r="AB27" s="65" t="s">
        <v>284</v>
      </c>
      <c r="AC27" s="86">
        <v>70</v>
      </c>
      <c r="AD27" s="78"/>
      <c r="AE27" s="55">
        <f t="shared" si="7"/>
        <v>0</v>
      </c>
      <c r="AF27" s="65" t="s">
        <v>337</v>
      </c>
      <c r="AG27" s="50">
        <f t="shared" si="8"/>
        <v>0</v>
      </c>
      <c r="AH27" s="65" t="s">
        <v>369</v>
      </c>
      <c r="AI27" s="86">
        <v>110</v>
      </c>
      <c r="AJ27" s="60"/>
      <c r="AK27" s="55">
        <f t="shared" si="9"/>
        <v>0</v>
      </c>
      <c r="AL27" s="65" t="s">
        <v>404</v>
      </c>
      <c r="AM27" s="86">
        <v>57</v>
      </c>
      <c r="AN27" s="78"/>
      <c r="AO27" s="55">
        <f t="shared" si="10"/>
        <v>0</v>
      </c>
      <c r="AP27" s="65" t="s">
        <v>429</v>
      </c>
      <c r="AQ27" s="86">
        <v>9</v>
      </c>
      <c r="AR27" s="158"/>
      <c r="AS27" s="78">
        <v>8</v>
      </c>
      <c r="AT27" s="158"/>
      <c r="AU27" s="158">
        <f t="shared" si="11"/>
        <v>0</v>
      </c>
      <c r="AV27" s="65" t="s">
        <v>486</v>
      </c>
      <c r="AW27" s="50">
        <f t="shared" si="12"/>
        <v>0</v>
      </c>
      <c r="AX27" s="65" t="s">
        <v>530</v>
      </c>
    </row>
    <row r="28" spans="1:50" ht="15.75" x14ac:dyDescent="0.25">
      <c r="A28" s="171"/>
      <c r="B28" s="40" t="s">
        <v>75</v>
      </c>
      <c r="C28" s="44"/>
      <c r="D28" s="45" t="s">
        <v>0</v>
      </c>
      <c r="E28" s="42" t="s">
        <v>126</v>
      </c>
      <c r="F28" s="2" t="str">
        <f t="shared" si="0"/>
        <v>X</v>
      </c>
      <c r="G28" s="34" t="s">
        <v>73</v>
      </c>
      <c r="H28" s="8" t="s">
        <v>74</v>
      </c>
      <c r="I28" s="1"/>
      <c r="J28" s="35"/>
      <c r="K28" s="35" t="str">
        <f t="shared" si="1"/>
        <v/>
      </c>
      <c r="L28" s="35"/>
      <c r="M28" s="35" t="str">
        <f t="shared" si="2"/>
        <v/>
      </c>
      <c r="N28" s="35"/>
      <c r="O28" s="35" t="str">
        <f t="shared" si="3"/>
        <v/>
      </c>
      <c r="P28" s="35"/>
      <c r="Q28" s="2" t="str">
        <f t="shared" si="4"/>
        <v/>
      </c>
      <c r="R28" s="44">
        <v>89</v>
      </c>
      <c r="S28" s="53"/>
      <c r="T28" s="55">
        <f t="shared" si="5"/>
        <v>0</v>
      </c>
      <c r="U28" s="48" t="s">
        <v>184</v>
      </c>
      <c r="V28" s="50">
        <f t="shared" si="6"/>
        <v>1</v>
      </c>
      <c r="W28" s="67" t="s">
        <v>260</v>
      </c>
      <c r="X28" s="53"/>
      <c r="Y28" s="65" t="s">
        <v>222</v>
      </c>
      <c r="Z28" s="76"/>
      <c r="AA28" s="53" t="str">
        <f>IF(AA37="X","X","")</f>
        <v/>
      </c>
      <c r="AB28" s="65" t="s">
        <v>293</v>
      </c>
      <c r="AC28" s="86">
        <v>275</v>
      </c>
      <c r="AD28" s="78"/>
      <c r="AE28" s="55">
        <f t="shared" si="7"/>
        <v>0</v>
      </c>
      <c r="AF28" s="65" t="s">
        <v>338</v>
      </c>
      <c r="AG28" s="50">
        <f t="shared" si="8"/>
        <v>0</v>
      </c>
      <c r="AH28" s="65" t="s">
        <v>370</v>
      </c>
      <c r="AI28" s="86">
        <v>70</v>
      </c>
      <c r="AJ28" s="60"/>
      <c r="AK28" s="55">
        <f t="shared" si="9"/>
        <v>0</v>
      </c>
      <c r="AL28" s="65" t="s">
        <v>405</v>
      </c>
      <c r="AM28" s="86">
        <v>200</v>
      </c>
      <c r="AN28" s="78"/>
      <c r="AO28" s="55">
        <f t="shared" si="10"/>
        <v>0</v>
      </c>
      <c r="AP28" s="65" t="s">
        <v>430</v>
      </c>
      <c r="AQ28" s="86">
        <v>9</v>
      </c>
      <c r="AR28" s="158"/>
      <c r="AS28" s="78">
        <v>8</v>
      </c>
      <c r="AT28" s="158"/>
      <c r="AU28" s="158">
        <f t="shared" si="11"/>
        <v>0</v>
      </c>
      <c r="AV28" s="65" t="s">
        <v>166</v>
      </c>
      <c r="AW28" s="50">
        <f t="shared" si="12"/>
        <v>0</v>
      </c>
      <c r="AX28" s="65" t="s">
        <v>531</v>
      </c>
    </row>
    <row r="29" spans="1:50" ht="15.75" x14ac:dyDescent="0.25">
      <c r="A29" s="171"/>
      <c r="B29" s="40" t="s">
        <v>78</v>
      </c>
      <c r="C29" s="44"/>
      <c r="D29" s="45" t="s">
        <v>0</v>
      </c>
      <c r="E29" s="42" t="s">
        <v>127</v>
      </c>
      <c r="F29" s="2" t="str">
        <f t="shared" si="0"/>
        <v>X</v>
      </c>
      <c r="G29" s="34" t="s">
        <v>76</v>
      </c>
      <c r="H29" s="8" t="s">
        <v>77</v>
      </c>
      <c r="I29" s="1"/>
      <c r="J29" s="35"/>
      <c r="K29" s="35" t="str">
        <f t="shared" si="1"/>
        <v/>
      </c>
      <c r="L29" s="35"/>
      <c r="M29" s="35" t="str">
        <f t="shared" si="2"/>
        <v/>
      </c>
      <c r="N29" s="35"/>
      <c r="O29" s="35" t="str">
        <f t="shared" si="3"/>
        <v/>
      </c>
      <c r="P29" s="35"/>
      <c r="Q29" s="2" t="str">
        <f t="shared" si="4"/>
        <v/>
      </c>
      <c r="R29" s="50">
        <v>25</v>
      </c>
      <c r="S29" s="53"/>
      <c r="T29" s="55">
        <f t="shared" si="5"/>
        <v>0</v>
      </c>
      <c r="U29" s="48" t="s">
        <v>185</v>
      </c>
      <c r="V29" s="50">
        <f t="shared" si="6"/>
        <v>1</v>
      </c>
      <c r="W29" s="67" t="s">
        <v>261</v>
      </c>
      <c r="X29" s="53"/>
      <c r="Y29" s="65" t="s">
        <v>223</v>
      </c>
      <c r="Z29" s="76"/>
      <c r="AA29" s="53" t="str">
        <f>IF(AA34="X","X","")</f>
        <v/>
      </c>
      <c r="AB29" s="65" t="s">
        <v>274</v>
      </c>
      <c r="AC29" s="86">
        <v>100</v>
      </c>
      <c r="AD29" s="78"/>
      <c r="AE29" s="55">
        <f t="shared" si="7"/>
        <v>0</v>
      </c>
      <c r="AF29" s="65" t="s">
        <v>339</v>
      </c>
      <c r="AG29" s="50">
        <f t="shared" si="8"/>
        <v>0</v>
      </c>
      <c r="AH29" s="65" t="s">
        <v>371</v>
      </c>
      <c r="AI29" s="86">
        <v>140</v>
      </c>
      <c r="AJ29" s="60"/>
      <c r="AK29" s="55">
        <f t="shared" si="9"/>
        <v>0</v>
      </c>
      <c r="AL29" s="65" t="s">
        <v>406</v>
      </c>
      <c r="AM29" s="86">
        <v>51</v>
      </c>
      <c r="AN29" s="78"/>
      <c r="AO29" s="55">
        <f t="shared" si="10"/>
        <v>0</v>
      </c>
      <c r="AP29" s="65" t="s">
        <v>428</v>
      </c>
      <c r="AQ29" s="86">
        <v>9</v>
      </c>
      <c r="AR29" s="158"/>
      <c r="AS29" s="78">
        <v>8</v>
      </c>
      <c r="AT29" s="158"/>
      <c r="AU29" s="158">
        <f t="shared" si="11"/>
        <v>0</v>
      </c>
      <c r="AV29" s="65" t="s">
        <v>487</v>
      </c>
      <c r="AW29" s="50">
        <f t="shared" si="12"/>
        <v>0</v>
      </c>
      <c r="AX29" s="65" t="s">
        <v>532</v>
      </c>
    </row>
    <row r="30" spans="1:50" ht="15.75" x14ac:dyDescent="0.25">
      <c r="A30" s="171"/>
      <c r="B30" s="40" t="s">
        <v>81</v>
      </c>
      <c r="C30" s="44"/>
      <c r="D30" s="45" t="s">
        <v>0</v>
      </c>
      <c r="E30" s="42" t="s">
        <v>128</v>
      </c>
      <c r="F30" s="2" t="str">
        <f t="shared" si="0"/>
        <v>X</v>
      </c>
      <c r="G30" s="34" t="s">
        <v>79</v>
      </c>
      <c r="H30" s="8" t="s">
        <v>80</v>
      </c>
      <c r="I30" s="1"/>
      <c r="J30" s="35"/>
      <c r="K30" s="35" t="str">
        <f t="shared" si="1"/>
        <v/>
      </c>
      <c r="L30" s="35"/>
      <c r="M30" s="35" t="str">
        <f t="shared" si="2"/>
        <v/>
      </c>
      <c r="N30" s="35"/>
      <c r="O30" s="35" t="str">
        <f t="shared" si="3"/>
        <v/>
      </c>
      <c r="P30" s="35"/>
      <c r="Q30" s="2" t="str">
        <f t="shared" si="4"/>
        <v/>
      </c>
      <c r="R30" s="50">
        <v>30</v>
      </c>
      <c r="S30" s="53"/>
      <c r="T30" s="55">
        <f t="shared" si="5"/>
        <v>0</v>
      </c>
      <c r="U30" s="48" t="s">
        <v>186</v>
      </c>
      <c r="V30" s="50">
        <f t="shared" si="6"/>
        <v>1</v>
      </c>
      <c r="W30" s="67" t="s">
        <v>262</v>
      </c>
      <c r="X30" s="53"/>
      <c r="Y30" s="65" t="s">
        <v>224</v>
      </c>
      <c r="Z30" s="76"/>
      <c r="AA30" s="53" t="str">
        <f>IF(AA38="X","X","")</f>
        <v/>
      </c>
      <c r="AB30" s="65" t="s">
        <v>285</v>
      </c>
      <c r="AC30" s="86">
        <v>120</v>
      </c>
      <c r="AD30" s="78"/>
      <c r="AE30" s="55">
        <f t="shared" si="7"/>
        <v>0</v>
      </c>
      <c r="AF30" s="65" t="s">
        <v>340</v>
      </c>
      <c r="AG30" s="50">
        <f t="shared" si="8"/>
        <v>0</v>
      </c>
      <c r="AH30" s="65" t="s">
        <v>372</v>
      </c>
      <c r="AI30" s="86">
        <v>120</v>
      </c>
      <c r="AJ30" s="60"/>
      <c r="AK30" s="55">
        <f t="shared" si="9"/>
        <v>0</v>
      </c>
      <c r="AL30" s="65" t="s">
        <v>407</v>
      </c>
      <c r="AM30" s="86">
        <v>110</v>
      </c>
      <c r="AN30" s="78"/>
      <c r="AO30" s="55">
        <f t="shared" si="10"/>
        <v>0</v>
      </c>
      <c r="AP30" s="65" t="s">
        <v>427</v>
      </c>
      <c r="AQ30" s="86">
        <v>9</v>
      </c>
      <c r="AR30" s="158"/>
      <c r="AS30" s="78">
        <v>8</v>
      </c>
      <c r="AT30" s="158"/>
      <c r="AU30" s="158">
        <f t="shared" si="11"/>
        <v>0</v>
      </c>
      <c r="AV30" s="65" t="s">
        <v>488</v>
      </c>
      <c r="AW30" s="50">
        <f t="shared" si="12"/>
        <v>0</v>
      </c>
      <c r="AX30" s="65" t="s">
        <v>533</v>
      </c>
    </row>
    <row r="31" spans="1:50" ht="15.75" x14ac:dyDescent="0.25">
      <c r="A31" s="171"/>
      <c r="B31" s="40" t="s">
        <v>84</v>
      </c>
      <c r="C31" s="44"/>
      <c r="D31" s="45" t="s">
        <v>0</v>
      </c>
      <c r="E31" s="42" t="s">
        <v>129</v>
      </c>
      <c r="F31" s="2" t="str">
        <f t="shared" si="0"/>
        <v>X</v>
      </c>
      <c r="G31" s="34" t="s">
        <v>82</v>
      </c>
      <c r="H31" s="8" t="s">
        <v>83</v>
      </c>
      <c r="I31" s="1"/>
      <c r="J31" s="35"/>
      <c r="K31" s="35" t="str">
        <f t="shared" si="1"/>
        <v/>
      </c>
      <c r="L31" s="35"/>
      <c r="M31" s="35" t="str">
        <f t="shared" si="2"/>
        <v/>
      </c>
      <c r="N31" s="35"/>
      <c r="O31" s="35" t="str">
        <f t="shared" si="3"/>
        <v/>
      </c>
      <c r="P31" s="35"/>
      <c r="Q31" s="2" t="str">
        <f t="shared" si="4"/>
        <v/>
      </c>
      <c r="R31" s="50">
        <v>45</v>
      </c>
      <c r="S31" s="53"/>
      <c r="T31" s="55">
        <f t="shared" si="5"/>
        <v>0</v>
      </c>
      <c r="U31" s="48" t="s">
        <v>187</v>
      </c>
      <c r="V31" s="50">
        <f t="shared" si="6"/>
        <v>1</v>
      </c>
      <c r="W31" s="67" t="s">
        <v>263</v>
      </c>
      <c r="X31" s="53"/>
      <c r="Y31" s="65" t="s">
        <v>225</v>
      </c>
      <c r="Z31" s="76"/>
      <c r="AA31" s="53" t="str">
        <f>IF(AA34="X","X","")</f>
        <v/>
      </c>
      <c r="AB31" s="65" t="s">
        <v>275</v>
      </c>
      <c r="AC31" s="86">
        <v>125</v>
      </c>
      <c r="AD31" s="78"/>
      <c r="AE31" s="55">
        <f t="shared" si="7"/>
        <v>0</v>
      </c>
      <c r="AF31" s="65" t="s">
        <v>341</v>
      </c>
      <c r="AG31" s="50">
        <f t="shared" si="8"/>
        <v>0</v>
      </c>
      <c r="AH31" s="65" t="s">
        <v>373</v>
      </c>
      <c r="AI31" s="86">
        <v>135</v>
      </c>
      <c r="AJ31" s="60"/>
      <c r="AK31" s="55">
        <f t="shared" si="9"/>
        <v>0</v>
      </c>
      <c r="AL31" s="65" t="s">
        <v>408</v>
      </c>
      <c r="AM31" s="86">
        <v>150</v>
      </c>
      <c r="AN31" s="78"/>
      <c r="AO31" s="55">
        <f t="shared" si="10"/>
        <v>0</v>
      </c>
      <c r="AP31" s="65" t="s">
        <v>426</v>
      </c>
      <c r="AQ31" s="86">
        <v>9</v>
      </c>
      <c r="AR31" s="158"/>
      <c r="AS31" s="78">
        <v>8</v>
      </c>
      <c r="AT31" s="158"/>
      <c r="AU31" s="158">
        <f t="shared" si="11"/>
        <v>0</v>
      </c>
      <c r="AV31" s="65" t="s">
        <v>489</v>
      </c>
      <c r="AW31" s="50">
        <f t="shared" si="12"/>
        <v>0</v>
      </c>
      <c r="AX31" s="65" t="s">
        <v>534</v>
      </c>
    </row>
    <row r="32" spans="1:50" ht="16.5" thickBot="1" x14ac:dyDescent="0.3">
      <c r="A32" s="171"/>
      <c r="B32" s="41" t="s">
        <v>86</v>
      </c>
      <c r="C32" s="46"/>
      <c r="D32" s="37" t="s">
        <v>0</v>
      </c>
      <c r="E32" s="19" t="s">
        <v>130</v>
      </c>
      <c r="F32" s="5" t="str">
        <f t="shared" si="0"/>
        <v>X</v>
      </c>
      <c r="G32" s="9" t="s">
        <v>37</v>
      </c>
      <c r="H32" s="10" t="s">
        <v>85</v>
      </c>
      <c r="I32" s="3"/>
      <c r="J32" s="4"/>
      <c r="K32" s="4" t="str">
        <f t="shared" si="1"/>
        <v/>
      </c>
      <c r="L32" s="4"/>
      <c r="M32" s="4" t="str">
        <f t="shared" si="2"/>
        <v/>
      </c>
      <c r="N32" s="4"/>
      <c r="O32" s="4" t="str">
        <f t="shared" si="3"/>
        <v/>
      </c>
      <c r="P32" s="4"/>
      <c r="Q32" s="5" t="str">
        <f t="shared" si="4"/>
        <v/>
      </c>
      <c r="R32" s="51">
        <v>19</v>
      </c>
      <c r="S32" s="54"/>
      <c r="T32" s="56">
        <f t="shared" si="5"/>
        <v>0</v>
      </c>
      <c r="U32" s="49" t="s">
        <v>188</v>
      </c>
      <c r="V32" s="51">
        <f t="shared" si="6"/>
        <v>1</v>
      </c>
      <c r="W32" s="68" t="s">
        <v>264</v>
      </c>
      <c r="X32" s="54"/>
      <c r="Y32" s="66" t="s">
        <v>226</v>
      </c>
      <c r="Z32" s="77"/>
      <c r="AA32" s="54" t="str">
        <f>IF(AA35="X","X","")</f>
        <v/>
      </c>
      <c r="AB32" s="66" t="s">
        <v>290</v>
      </c>
      <c r="AC32" s="87">
        <v>75</v>
      </c>
      <c r="AD32" s="79"/>
      <c r="AE32" s="56">
        <f t="shared" si="7"/>
        <v>0</v>
      </c>
      <c r="AF32" s="66" t="s">
        <v>342</v>
      </c>
      <c r="AG32" s="51">
        <f t="shared" si="8"/>
        <v>0</v>
      </c>
      <c r="AH32" s="66" t="s">
        <v>374</v>
      </c>
      <c r="AI32" s="87">
        <v>110</v>
      </c>
      <c r="AJ32" s="79"/>
      <c r="AK32" s="56">
        <f t="shared" si="9"/>
        <v>0</v>
      </c>
      <c r="AL32" s="66" t="s">
        <v>409</v>
      </c>
      <c r="AM32" s="87">
        <v>54</v>
      </c>
      <c r="AN32" s="79"/>
      <c r="AO32" s="56">
        <f t="shared" si="10"/>
        <v>0</v>
      </c>
      <c r="AP32" s="66" t="s">
        <v>425</v>
      </c>
      <c r="AQ32" s="87">
        <v>8</v>
      </c>
      <c r="AR32" s="159"/>
      <c r="AS32" s="79">
        <v>8</v>
      </c>
      <c r="AT32" s="159"/>
      <c r="AU32" s="159">
        <f t="shared" si="11"/>
        <v>0</v>
      </c>
      <c r="AV32" s="66" t="s">
        <v>490</v>
      </c>
      <c r="AW32" s="51">
        <f>IF(AND($V32="X",$AO32="X",AG32="X",AK32="X",AU32="X"),"X",(COUNTIF(V32,"X")+COUNTIF(AG32,"X")+COUNTIF(AK32,"X")+COUNTIF(AO32,"X")+COUNTIF(AU32,"X")))</f>
        <v>0</v>
      </c>
      <c r="AX32" s="66" t="s">
        <v>535</v>
      </c>
    </row>
    <row r="33" spans="1:50" ht="20.25" customHeight="1" thickBot="1" x14ac:dyDescent="0.3">
      <c r="A33" s="145"/>
      <c r="B33" s="40"/>
      <c r="C33" s="44"/>
      <c r="D33" s="45"/>
      <c r="E33" s="42"/>
      <c r="F33" s="59"/>
      <c r="G33" s="140"/>
      <c r="H33" s="140"/>
      <c r="I33" s="59"/>
      <c r="J33" s="59"/>
      <c r="K33" s="59"/>
      <c r="L33" s="59"/>
      <c r="M33" s="59"/>
      <c r="N33" s="59"/>
      <c r="O33" s="59"/>
      <c r="P33" s="59"/>
      <c r="Q33" s="59"/>
      <c r="R33" s="53"/>
      <c r="S33" s="53"/>
      <c r="T33" s="55"/>
      <c r="U33" s="42"/>
      <c r="V33" s="53"/>
      <c r="W33" s="146"/>
      <c r="X33" s="53"/>
      <c r="Y33" s="78"/>
      <c r="Z33" s="76"/>
      <c r="AA33" s="53"/>
      <c r="AB33" s="65"/>
      <c r="AC33" s="78"/>
      <c r="AD33" s="78"/>
      <c r="AE33" s="55"/>
      <c r="AF33" s="78"/>
      <c r="AG33" s="53"/>
      <c r="AH33" s="78"/>
      <c r="AI33" s="78"/>
      <c r="AJ33" s="78"/>
      <c r="AK33" s="55"/>
      <c r="AL33" s="78"/>
      <c r="AM33" s="78"/>
      <c r="AN33" s="78"/>
      <c r="AO33" s="55"/>
      <c r="AP33" s="78"/>
      <c r="AQ33" s="78"/>
      <c r="AR33" s="78"/>
      <c r="AS33" s="78"/>
      <c r="AT33" s="78"/>
      <c r="AU33" s="78"/>
      <c r="AV33" s="78"/>
      <c r="AW33" s="53"/>
      <c r="AX33" s="78"/>
    </row>
    <row r="34" spans="1:50" ht="15.75" x14ac:dyDescent="0.25">
      <c r="A34" s="172" t="s">
        <v>306</v>
      </c>
      <c r="B34" s="93" t="s">
        <v>140</v>
      </c>
      <c r="C34" s="94">
        <f>COUNTIF(C5,"X")+COUNTIF(C6,"X")+COUNTIF(C20,"X")+COUNTIF(C29,"X")+COUNTIF(C31,"X")</f>
        <v>0</v>
      </c>
      <c r="D34" s="95" t="str">
        <f>IF(C34=5,"X","")</f>
        <v/>
      </c>
      <c r="E34" s="96" t="s">
        <v>153</v>
      </c>
      <c r="F34" s="97"/>
      <c r="G34" s="97"/>
      <c r="H34" s="97"/>
      <c r="I34" s="97"/>
      <c r="J34" s="97"/>
      <c r="K34" s="97"/>
      <c r="L34" s="97"/>
      <c r="M34" s="97"/>
      <c r="N34" s="97"/>
      <c r="O34" s="97"/>
      <c r="P34" s="97"/>
      <c r="Q34" s="97"/>
      <c r="R34" s="167"/>
      <c r="S34" s="167"/>
      <c r="T34" s="97"/>
      <c r="U34" s="97"/>
      <c r="V34" s="167"/>
      <c r="W34" s="167"/>
      <c r="X34" s="97"/>
      <c r="Y34" s="97"/>
      <c r="Z34" s="94">
        <f>SUM(Z5,Z6,Z20,Z29,Z31)</f>
        <v>0</v>
      </c>
      <c r="AA34" s="98">
        <f>IF(Z34&gt;=440,"X",Z34/440)</f>
        <v>0</v>
      </c>
      <c r="AB34" s="99"/>
      <c r="AC34" s="97"/>
      <c r="AD34" s="97"/>
      <c r="AE34" s="97"/>
      <c r="AF34" s="97"/>
      <c r="AG34" s="97"/>
      <c r="AH34" s="97"/>
      <c r="AI34" s="97"/>
      <c r="AJ34" s="97"/>
      <c r="AK34" s="97"/>
      <c r="AL34" s="97"/>
      <c r="AM34" s="97"/>
      <c r="AN34" s="97"/>
      <c r="AO34" s="97"/>
      <c r="AP34" s="97"/>
      <c r="AQ34" s="97"/>
      <c r="AR34" s="97"/>
      <c r="AS34" s="97"/>
      <c r="AT34" s="97"/>
      <c r="AU34" s="97"/>
      <c r="AV34" s="97"/>
      <c r="AW34" s="150">
        <f>IF(AND(AW5="X",AW6="X",AW20="X",AW29="X",AW31="X"),"X",(COUNTIF(AW5,"X")+COUNTIF(AW6,"X")+COUNTIF(AW20,"X")+COUNTIF(AW29,"X")+COUNTIF(AW31,"X")))</f>
        <v>0</v>
      </c>
      <c r="AX34" s="96" t="s">
        <v>501</v>
      </c>
    </row>
    <row r="35" spans="1:50" ht="15.75" x14ac:dyDescent="0.25">
      <c r="A35" s="172"/>
      <c r="B35" s="100" t="s">
        <v>141</v>
      </c>
      <c r="C35" s="101">
        <f>COUNTIF(C4,"X")+COUNTIF(C17,"X")+COUNTIF(C21,"X")+COUNTIF(C23,"X")+COUNTIF(C32,"X")</f>
        <v>0</v>
      </c>
      <c r="D35" s="102" t="str">
        <f t="shared" ref="D35:D39" si="13">IF(C35=5,"X","")</f>
        <v/>
      </c>
      <c r="E35" s="103" t="s">
        <v>151</v>
      </c>
      <c r="F35" s="97"/>
      <c r="G35" s="97"/>
      <c r="H35" s="97"/>
      <c r="I35" s="97"/>
      <c r="J35" s="97"/>
      <c r="K35" s="97"/>
      <c r="L35" s="97"/>
      <c r="M35" s="97"/>
      <c r="N35" s="97"/>
      <c r="O35" s="97"/>
      <c r="P35" s="97"/>
      <c r="Q35" s="97"/>
      <c r="R35" s="167"/>
      <c r="S35" s="167"/>
      <c r="T35" s="97"/>
      <c r="U35" s="97"/>
      <c r="V35" s="167"/>
      <c r="W35" s="167"/>
      <c r="X35" s="97"/>
      <c r="Y35" s="97"/>
      <c r="Z35" s="101">
        <f>SUM(Z4,Z17,Z21,Z23,Z32)</f>
        <v>0</v>
      </c>
      <c r="AA35" s="104">
        <f>IF(Z35&gt;=295,"X",Z35/295)</f>
        <v>0</v>
      </c>
      <c r="AB35" s="105"/>
      <c r="AC35" s="97"/>
      <c r="AD35" s="97"/>
      <c r="AE35" s="97"/>
      <c r="AF35" s="97"/>
      <c r="AG35" s="97"/>
      <c r="AH35" s="97"/>
      <c r="AI35" s="97"/>
      <c r="AJ35" s="97"/>
      <c r="AK35" s="97"/>
      <c r="AL35" s="97"/>
      <c r="AM35" s="97"/>
      <c r="AN35" s="97"/>
      <c r="AO35" s="97"/>
      <c r="AP35" s="97"/>
      <c r="AQ35" s="97"/>
      <c r="AR35" s="97"/>
      <c r="AS35" s="97"/>
      <c r="AT35" s="97"/>
      <c r="AU35" s="97"/>
      <c r="AV35" s="97"/>
      <c r="AW35" s="151">
        <f>IF(AND(AW4="X",AW17="X",AW21="X",AW23="X",AW32="X"),"X",(COUNTIF(AW4,"X")+COUNTIF(AW17,"X")+COUNTIF(AW21,"X")+COUNTIF(AW23,"X")+COUNTIF(AW32,"X")))</f>
        <v>0</v>
      </c>
      <c r="AX35" s="103" t="s">
        <v>521</v>
      </c>
    </row>
    <row r="36" spans="1:50" ht="15.75" x14ac:dyDescent="0.25">
      <c r="A36" s="172"/>
      <c r="B36" s="100" t="s">
        <v>142</v>
      </c>
      <c r="C36" s="101">
        <f>COUNTIF(C7,"X")+COUNTIF(C12,"X")+COUNTIF(C14,"X")+COUNTIF(C19,"X")+COUNTIF(C10,"X")</f>
        <v>0</v>
      </c>
      <c r="D36" s="102" t="str">
        <f t="shared" si="13"/>
        <v/>
      </c>
      <c r="E36" s="103" t="s">
        <v>152</v>
      </c>
      <c r="F36" s="97"/>
      <c r="G36" s="97"/>
      <c r="H36" s="97"/>
      <c r="I36" s="97"/>
      <c r="J36" s="97"/>
      <c r="K36" s="97"/>
      <c r="L36" s="97"/>
      <c r="M36" s="97"/>
      <c r="N36" s="97"/>
      <c r="O36" s="97"/>
      <c r="P36" s="97"/>
      <c r="Q36" s="97"/>
      <c r="R36" s="167"/>
      <c r="S36" s="167"/>
      <c r="T36" s="97"/>
      <c r="U36" s="97"/>
      <c r="V36" s="167"/>
      <c r="W36" s="167"/>
      <c r="X36" s="97"/>
      <c r="Y36" s="97"/>
      <c r="Z36" s="101">
        <f>SUM(Z7,Z12,Z14,Z19,Z10)</f>
        <v>0</v>
      </c>
      <c r="AA36" s="104">
        <f>IF(Z36&gt;=380,"X",Z36/380)</f>
        <v>0</v>
      </c>
      <c r="AB36" s="105"/>
      <c r="AC36" s="97"/>
      <c r="AD36" s="97"/>
      <c r="AE36" s="97"/>
      <c r="AF36" s="97"/>
      <c r="AG36" s="97"/>
      <c r="AH36" s="97"/>
      <c r="AI36" s="97"/>
      <c r="AJ36" s="97"/>
      <c r="AK36" s="97"/>
      <c r="AL36" s="97"/>
      <c r="AM36" s="97"/>
      <c r="AN36" s="97"/>
      <c r="AO36" s="97"/>
      <c r="AP36" s="97"/>
      <c r="AQ36" s="97"/>
      <c r="AR36" s="97"/>
      <c r="AS36" s="97"/>
      <c r="AT36" s="97"/>
      <c r="AU36" s="97"/>
      <c r="AV36" s="97"/>
      <c r="AW36" s="151">
        <f>IF(AND(AW7="X",AW12="X",AW14="X",AW19="X",AW10="X"),"X",(COUNTIF(AW7,"X")+COUNTIF(AW12,"X")+COUNTIF(AW14,"X")+COUNTIF(AW19,"X")+COUNTIF(AW10,"X")))</f>
        <v>0</v>
      </c>
      <c r="AX36" s="103" t="s">
        <v>500</v>
      </c>
    </row>
    <row r="37" spans="1:50" ht="15.75" x14ac:dyDescent="0.25">
      <c r="A37" s="172"/>
      <c r="B37" s="100" t="s">
        <v>143</v>
      </c>
      <c r="C37" s="101">
        <f>COUNTIF(C8,"X")+COUNTIF(C9,"X")+COUNTIF(C18,"X")+COUNTIF(C28,"X")+COUNTIF(C24,"X")</f>
        <v>0</v>
      </c>
      <c r="D37" s="102" t="str">
        <f t="shared" si="13"/>
        <v/>
      </c>
      <c r="E37" s="103" t="s">
        <v>149</v>
      </c>
      <c r="F37" s="97"/>
      <c r="G37" s="97"/>
      <c r="H37" s="97"/>
      <c r="I37" s="97"/>
      <c r="J37" s="97"/>
      <c r="K37" s="97"/>
      <c r="L37" s="97"/>
      <c r="M37" s="97"/>
      <c r="N37" s="97"/>
      <c r="O37" s="97"/>
      <c r="P37" s="97"/>
      <c r="Q37" s="97"/>
      <c r="R37" s="97"/>
      <c r="S37" s="97"/>
      <c r="T37" s="97"/>
      <c r="U37" s="97"/>
      <c r="V37" s="97"/>
      <c r="W37" s="97"/>
      <c r="X37" s="97"/>
      <c r="Y37" s="97"/>
      <c r="Z37" s="101">
        <f>SUM(Z8,Z9,Z18,Z28,Z24)</f>
        <v>0</v>
      </c>
      <c r="AA37" s="104">
        <f>IF(Z37&gt;=450,"X",Z37/450)</f>
        <v>0</v>
      </c>
      <c r="AB37" s="105"/>
      <c r="AC37" s="97"/>
      <c r="AD37" s="97"/>
      <c r="AE37" s="97"/>
      <c r="AF37" s="97"/>
      <c r="AG37" s="97"/>
      <c r="AH37" s="97"/>
      <c r="AI37" s="97"/>
      <c r="AJ37" s="97"/>
      <c r="AK37" s="97"/>
      <c r="AL37" s="97"/>
      <c r="AM37" s="97"/>
      <c r="AN37" s="97"/>
      <c r="AO37" s="97"/>
      <c r="AP37" s="97"/>
      <c r="AQ37" s="97"/>
      <c r="AR37" s="97"/>
      <c r="AS37" s="97"/>
      <c r="AT37" s="97"/>
      <c r="AU37" s="97"/>
      <c r="AV37" s="97"/>
      <c r="AW37" s="151">
        <f>IF(AND(AW9="X",AW8="X",AW18="X",AW28="X",AW24="X"),"X",(COUNTIF(AW8,"X")+COUNTIF(AW9,"X")+COUNTIF(AW18,"X")+COUNTIF(AW28,"X")+COUNTIF(AW24,"X")))</f>
        <v>0</v>
      </c>
      <c r="AX37" s="103" t="s">
        <v>520</v>
      </c>
    </row>
    <row r="38" spans="1:50" ht="15.75" x14ac:dyDescent="0.25">
      <c r="A38" s="172"/>
      <c r="B38" s="100" t="s">
        <v>139</v>
      </c>
      <c r="C38" s="101">
        <f>COUNTIF(C13,"X")+COUNTIF(C15,"X")+COUNTIF(C22,"X")+COUNTIF(C27,"X")+COUNTIF(C30,"X")</f>
        <v>0</v>
      </c>
      <c r="D38" s="102" t="str">
        <f t="shared" si="13"/>
        <v/>
      </c>
      <c r="E38" s="103" t="s">
        <v>155</v>
      </c>
      <c r="F38" s="97"/>
      <c r="G38" s="97"/>
      <c r="H38" s="97"/>
      <c r="I38" s="97"/>
      <c r="J38" s="97"/>
      <c r="K38" s="97"/>
      <c r="L38" s="97"/>
      <c r="M38" s="97"/>
      <c r="N38" s="97"/>
      <c r="O38" s="97"/>
      <c r="P38" s="97"/>
      <c r="Q38" s="97"/>
      <c r="R38" s="97"/>
      <c r="S38" s="97"/>
      <c r="T38" s="97"/>
      <c r="U38" s="97"/>
      <c r="V38" s="97"/>
      <c r="W38" s="97"/>
      <c r="X38" s="97"/>
      <c r="Y38" s="97"/>
      <c r="Z38" s="101">
        <v>0</v>
      </c>
      <c r="AA38" s="104">
        <f>IF(Z38&gt;=350,"X",Z38/350)</f>
        <v>0</v>
      </c>
      <c r="AB38" s="105"/>
      <c r="AC38" s="97"/>
      <c r="AD38" s="97"/>
      <c r="AE38" s="97"/>
      <c r="AF38" s="97"/>
      <c r="AG38" s="97"/>
      <c r="AH38" s="97"/>
      <c r="AI38" s="97"/>
      <c r="AJ38" s="97"/>
      <c r="AK38" s="97"/>
      <c r="AL38" s="97"/>
      <c r="AM38" s="97"/>
      <c r="AN38" s="97"/>
      <c r="AO38" s="97"/>
      <c r="AP38" s="97"/>
      <c r="AQ38" s="97"/>
      <c r="AR38" s="97"/>
      <c r="AS38" s="97"/>
      <c r="AT38" s="97"/>
      <c r="AU38" s="97"/>
      <c r="AV38" s="97"/>
      <c r="AW38" s="151">
        <f>IF(AND(AW13="X",AW15="X",AW22="X",AW27="X",AW30="X"),"X",(COUNTIF(AW13,"X")+COUNTIF(AW15,"X")+COUNTIF(AW22,"X")+COUNTIF(AW27,"X")+COUNTIF(AW30,"X")))</f>
        <v>0</v>
      </c>
      <c r="AX38" s="103" t="s">
        <v>502</v>
      </c>
    </row>
    <row r="39" spans="1:50" ht="16.5" thickBot="1" x14ac:dyDescent="0.3">
      <c r="A39" s="172"/>
      <c r="B39" s="100" t="s">
        <v>144</v>
      </c>
      <c r="C39" s="106">
        <f>COUNTIF(C3,"X")+COUNTIF(C11,"X")+COUNTIF(C16,"X")+COUNTIF(C25,"X")+COUNTIF(C26,"X")</f>
        <v>0</v>
      </c>
      <c r="D39" s="107" t="str">
        <f t="shared" si="13"/>
        <v/>
      </c>
      <c r="E39" s="108" t="s">
        <v>150</v>
      </c>
      <c r="F39" s="97"/>
      <c r="G39" s="97"/>
      <c r="H39" s="97"/>
      <c r="I39" s="97"/>
      <c r="J39" s="97"/>
      <c r="K39" s="97"/>
      <c r="L39" s="97"/>
      <c r="M39" s="97"/>
      <c r="N39" s="97"/>
      <c r="O39" s="97"/>
      <c r="P39" s="97"/>
      <c r="Q39" s="97"/>
      <c r="R39" s="97"/>
      <c r="S39" s="97"/>
      <c r="T39" s="97"/>
      <c r="U39" s="97"/>
      <c r="V39" s="97"/>
      <c r="W39" s="97"/>
      <c r="X39" s="97"/>
      <c r="Y39" s="97"/>
      <c r="Z39" s="106">
        <f>SUM(Z3,Z11,Z16,Z25,Z26)</f>
        <v>0</v>
      </c>
      <c r="AA39" s="109">
        <f>IF(Z39&gt;=325,"X",Z39/325)</f>
        <v>0</v>
      </c>
      <c r="AB39" s="110"/>
      <c r="AC39" s="97"/>
      <c r="AD39" s="97"/>
      <c r="AE39" s="97"/>
      <c r="AF39" s="97"/>
      <c r="AG39" s="97"/>
      <c r="AH39" s="97"/>
      <c r="AI39" s="97"/>
      <c r="AJ39" s="97"/>
      <c r="AK39" s="97"/>
      <c r="AL39" s="97"/>
      <c r="AM39" s="97"/>
      <c r="AN39" s="97"/>
      <c r="AO39" s="97"/>
      <c r="AP39" s="97"/>
      <c r="AQ39" s="97"/>
      <c r="AR39" s="97"/>
      <c r="AS39" s="97"/>
      <c r="AT39" s="97"/>
      <c r="AU39" s="97"/>
      <c r="AV39" s="97"/>
      <c r="AW39" s="152">
        <f>IF(AND(AW3="X",AW11="X",AW16="X",AW25="X",AW26="X"),"X",(COUNTIF(AW3,"X")+COUNTIF(AW11,"X")+COUNTIF(AW16,"X")+COUNTIF(AW25,"X")+COUNTIF(AW26,"X")))</f>
        <v>0</v>
      </c>
      <c r="AX39" s="108" t="s">
        <v>522</v>
      </c>
    </row>
    <row r="40" spans="1:50" ht="16.5" thickBot="1" x14ac:dyDescent="0.3">
      <c r="A40" s="172"/>
      <c r="B40" s="100"/>
      <c r="C40" s="97"/>
      <c r="D40" s="97"/>
      <c r="E40" s="112"/>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148"/>
      <c r="AX40" s="97"/>
    </row>
    <row r="41" spans="1:50" ht="15.75" x14ac:dyDescent="0.25">
      <c r="A41" s="172"/>
      <c r="B41" s="113" t="s">
        <v>133</v>
      </c>
      <c r="C41" s="97"/>
      <c r="D41" s="97"/>
      <c r="E41" s="97"/>
      <c r="F41" s="97"/>
      <c r="G41" s="97"/>
      <c r="H41" s="97"/>
      <c r="I41" s="97"/>
      <c r="J41" s="97"/>
      <c r="K41" s="97"/>
      <c r="L41" s="97"/>
      <c r="M41" s="97"/>
      <c r="N41" s="97"/>
      <c r="O41" s="97"/>
      <c r="P41" s="97"/>
      <c r="Q41" s="97"/>
      <c r="R41" s="114"/>
      <c r="S41" s="115">
        <f>COUNTIF(T5,"X")+COUNTIF(T6,"X")+COUNTIF(T20,"X")+COUNTIF(T29,"X")+COUNTIF(T31,"X")+COUNTIF(T4,"X")+COUNTIF(T17,"X")+COUNTIF(T21,"X")+COUNTIF(T23,"X")+COUNTIF(T32,"X")</f>
        <v>0</v>
      </c>
      <c r="T41" s="98">
        <f>IF(S41&gt;=10,"X",S41/10)</f>
        <v>0</v>
      </c>
      <c r="U41" s="96" t="s">
        <v>168</v>
      </c>
      <c r="V41" s="97"/>
      <c r="W41" s="97"/>
      <c r="X41" s="116">
        <f>COUNTIF(X5,"X")+COUNTIF(X6,"X")+COUNTIF(X20,"X")+COUNTIF(X29,"X")+COUNTIF(X31,"X")+COUNTIF(X4,"X")+COUNTIF(X17,"X")+COUNTIF(X21,"X")+COUNTIF(X23,"X")+COUNTIF(X32,"X")</f>
        <v>0</v>
      </c>
      <c r="Y41" s="96" t="s">
        <v>228</v>
      </c>
      <c r="Z41" s="117">
        <f>COUNTIF(AA34,"X")+COUNTIF(AA35,"X")</f>
        <v>0</v>
      </c>
      <c r="AA41" s="98">
        <f>IF(Z41&gt;=2,"X",Z41/2)</f>
        <v>0</v>
      </c>
      <c r="AB41" s="96" t="s">
        <v>271</v>
      </c>
      <c r="AC41" s="118"/>
      <c r="AD41" s="115">
        <f>COUNTIF(AE5,"X")+COUNTIF(AE6,"X")+COUNTIF(AE20,"X")+COUNTIF(AE29,"X")+COUNTIF(AE31,"X")+COUNTIF(AE4,"X")+COUNTIF(AE17,"X")+COUNTIF(AE21,"X")+COUNTIF(AE23,"X")+COUNTIF(AE32,"X")</f>
        <v>0</v>
      </c>
      <c r="AE41" s="98">
        <f>IF(AD41&gt;=10,"X",AD41/10)</f>
        <v>0</v>
      </c>
      <c r="AF41" s="96" t="s">
        <v>344</v>
      </c>
      <c r="AG41" s="97"/>
      <c r="AH41" s="97"/>
      <c r="AI41" s="118"/>
      <c r="AJ41" s="115">
        <f>COUNTIF(AK5,"X")+COUNTIF(AK6,"X")+COUNTIF(AK20,"X")+COUNTIF(AK29,"X")+COUNTIF(AK31,"X")+COUNTIF(AK4,"X")+COUNTIF(AK17,"X")+COUNTIF(AK21,"X")+COUNTIF(AK23,"X")+COUNTIF(AK32,"X")</f>
        <v>0</v>
      </c>
      <c r="AK41" s="98">
        <f>IF(AJ41&gt;=10,"X",AJ41/10)</f>
        <v>0</v>
      </c>
      <c r="AL41" s="96" t="s">
        <v>413</v>
      </c>
      <c r="AM41" s="118"/>
      <c r="AN41" s="115">
        <f>COUNTIF(AO5,"X")+COUNTIF(AO6,"X")+COUNTIF(AO20,"X")+COUNTIF(AO29,"X")+COUNTIF(AO31,"X")+COUNTIF(AO4,"X")+COUNTIF(AO17,"X")+COUNTIF(AO21,"X")+COUNTIF(AO23,"X")+COUNTIF(AO32,"X")</f>
        <v>0</v>
      </c>
      <c r="AO41" s="98">
        <f>IF(AN41&gt;=10,"X",AN41/10)</f>
        <v>0</v>
      </c>
      <c r="AP41" s="96" t="s">
        <v>421</v>
      </c>
      <c r="AQ41" s="118"/>
      <c r="AR41" s="153"/>
      <c r="AS41" s="155"/>
      <c r="AT41" s="115">
        <f>COUNTIF(AU5,"X")+COUNTIF(AU6,"X")+COUNTIF(AU20,"X")+COUNTIF(AU29,"X")+COUNTIF(AU31,"X")+COUNTIF(AU4,"X")+COUNTIF(AU17,"X")+COUNTIF(AU21,"X")+COUNTIF(AU23,"X")+COUNTIF(AU32,"X")</f>
        <v>0</v>
      </c>
      <c r="AU41" s="98">
        <f>IF(AT41&gt;=10,"X",AT41/10)</f>
        <v>0</v>
      </c>
      <c r="AV41" s="96" t="s">
        <v>491</v>
      </c>
      <c r="AW41" s="97"/>
      <c r="AX41" s="97"/>
    </row>
    <row r="42" spans="1:50" ht="15.75" x14ac:dyDescent="0.25">
      <c r="A42" s="172"/>
      <c r="B42" s="113" t="s">
        <v>134</v>
      </c>
      <c r="C42" s="97"/>
      <c r="D42" s="97"/>
      <c r="E42" s="97"/>
      <c r="F42" s="97"/>
      <c r="G42" s="97"/>
      <c r="H42" s="97"/>
      <c r="I42" s="97"/>
      <c r="J42" s="97"/>
      <c r="K42" s="97"/>
      <c r="L42" s="97"/>
      <c r="M42" s="97"/>
      <c r="N42" s="97"/>
      <c r="O42" s="97"/>
      <c r="P42" s="97"/>
      <c r="Q42" s="97"/>
      <c r="R42" s="119"/>
      <c r="S42" s="120">
        <f>COUNTIF(T7,"X")+COUNTIF(T12,"X")+COUNTIF(T14,"X")+COUNTIF(T19,"X")+COUNTIF(T10,"X")+COUNTIF(T8,"X")+COUNTIF(T9,"X")+COUNTIF(T18,"X")+COUNTIF(T28,"X")+COUNTIF(T24,"X")</f>
        <v>0</v>
      </c>
      <c r="T42" s="104">
        <f t="shared" ref="T42:T43" si="14">IF(S42&gt;=10,"X",S42/10)</f>
        <v>0</v>
      </c>
      <c r="U42" s="103" t="s">
        <v>163</v>
      </c>
      <c r="V42" s="97"/>
      <c r="W42" s="97"/>
      <c r="X42" s="121">
        <f>COUNTIF(X7,"X")+COUNTIF(X12,"X")+COUNTIF(X14,"X")+COUNTIF(X19,"X")+COUNTIF(X10,"X")+COUNTIF(X8,"X")+COUNTIF(X9,"X")+COUNTIF(X18,"X")+COUNTIF(X28,"X")+COUNTIF(X24,"X")</f>
        <v>0</v>
      </c>
      <c r="Y42" s="103" t="s">
        <v>229</v>
      </c>
      <c r="Z42" s="122">
        <f>COUNTIF(AA36,"X")+COUNTIF(AA37,"X")</f>
        <v>0</v>
      </c>
      <c r="AA42" s="104">
        <f t="shared" ref="AA42:AA43" si="15">IF(Z42&gt;=2,"X",Z42/2)</f>
        <v>0</v>
      </c>
      <c r="AB42" s="103" t="s">
        <v>270</v>
      </c>
      <c r="AC42" s="123"/>
      <c r="AD42" s="120">
        <f>COUNTIF(AE7,"X")+COUNTIF(AE12,"X")+COUNTIF(AE14,"X")+COUNTIF(AE19,"X")+COUNTIF(AE10,"X")+COUNTIF(AE8,"X")+COUNTIF(AE9,"X")+COUNTIF(AE18,"X")+COUNTIF(AE28,"X")+COUNTIF(AE24,"X")</f>
        <v>0</v>
      </c>
      <c r="AE42" s="104">
        <f t="shared" ref="AE42:AE43" si="16">IF(AD42&gt;=10,"X",AD42/10)</f>
        <v>0</v>
      </c>
      <c r="AF42" s="103" t="s">
        <v>316</v>
      </c>
      <c r="AG42" s="97"/>
      <c r="AH42" s="97"/>
      <c r="AI42" s="123"/>
      <c r="AJ42" s="124">
        <f>COUNTIF(AK7,"X")+COUNTIF(AK12,"X")+COUNTIF(AK14,"X")+COUNTIF(AK19,"X")+COUNTIF(AK10,"X")+COUNTIF(AK8,"X")+COUNTIF(AK9,"X")+COUNTIF(AK18,"X")+COUNTIF(AK28,"X")+COUNTIF(AK24,"X")</f>
        <v>0</v>
      </c>
      <c r="AK42" s="104">
        <f t="shared" ref="AK42:AK43" si="17">IF(AJ42&gt;=10,"X",AJ42/10)</f>
        <v>0</v>
      </c>
      <c r="AL42" s="103" t="s">
        <v>410</v>
      </c>
      <c r="AM42" s="123"/>
      <c r="AN42" s="120">
        <f>COUNTIF(AO7,"X")+COUNTIF(AO12,"X")+COUNTIF(AO14,"X")+COUNTIF(AO19,"X")+COUNTIF(AO10,"X")+COUNTIF(AO8,"X")+COUNTIF(AO9,"X")+COUNTIF(AO18,"X")+COUNTIF(AO28,"X")+COUNTIF(AO24,"X")</f>
        <v>0</v>
      </c>
      <c r="AO42" s="104">
        <f t="shared" ref="AO42:AO43" si="18">IF(AN42&gt;=10,"X",AN42/10)</f>
        <v>0</v>
      </c>
      <c r="AP42" s="103" t="s">
        <v>422</v>
      </c>
      <c r="AQ42" s="123"/>
      <c r="AR42" s="141"/>
      <c r="AS42" s="156"/>
      <c r="AT42" s="120">
        <f>COUNTIF(AU7,"X")+COUNTIF(AU12,"X")+COUNTIF(AU14,"X")+COUNTIF(AU19,"X")+COUNTIF(AU10,"X")+COUNTIF(AU8,"X")+COUNTIF(AU9,"X")+COUNTIF(AU18,"X")+COUNTIF(AU28,"X")+COUNTIF(AU24,"X")</f>
        <v>0</v>
      </c>
      <c r="AU42" s="104">
        <f t="shared" ref="AU42:AU43" si="19">IF(AT42&gt;=10,"X",AT42/10)</f>
        <v>0</v>
      </c>
      <c r="AV42" s="103" t="s">
        <v>492</v>
      </c>
      <c r="AW42" s="97"/>
      <c r="AX42" s="97"/>
    </row>
    <row r="43" spans="1:50" ht="16.5" thickBot="1" x14ac:dyDescent="0.3">
      <c r="A43" s="172"/>
      <c r="B43" s="113" t="s">
        <v>135</v>
      </c>
      <c r="C43" s="97"/>
      <c r="D43" s="97"/>
      <c r="E43" s="97"/>
      <c r="F43" s="97"/>
      <c r="G43" s="97"/>
      <c r="H43" s="97"/>
      <c r="I43" s="97"/>
      <c r="J43" s="97"/>
      <c r="K43" s="97"/>
      <c r="L43" s="97"/>
      <c r="M43" s="97"/>
      <c r="N43" s="97"/>
      <c r="O43" s="97"/>
      <c r="P43" s="97"/>
      <c r="Q43" s="97"/>
      <c r="R43" s="125"/>
      <c r="S43" s="126">
        <f>COUNTIF(T13,"X")+COUNTIF(T15,"X")+COUNTIF(T22,"X")+COUNTIF(T27,"X")+COUNTIF(T30,"X")+COUNTIF(T3,"X")+COUNTIF(T11,"X")+COUNTIF(T16,"X")+COUNTIF(T25,"X")+COUNTIF(T26,"X")</f>
        <v>0</v>
      </c>
      <c r="T43" s="109">
        <f t="shared" si="14"/>
        <v>0</v>
      </c>
      <c r="U43" s="108" t="s">
        <v>189</v>
      </c>
      <c r="V43" s="97"/>
      <c r="W43" s="97"/>
      <c r="X43" s="127">
        <f>COUNTIF(X13,"X")+COUNTIF(X15,"X")+COUNTIF(X22,"X")+COUNTIF(X27,"X")+COUNTIF(X30,"X")+COUNTIF(X3,"X")+COUNTIF(X11,"X")+COUNTIF(X16,"X")+COUNTIF(X25,"X")+COUNTIF(X26,"X")</f>
        <v>0</v>
      </c>
      <c r="Y43" s="108" t="s">
        <v>227</v>
      </c>
      <c r="Z43" s="128">
        <f>COUNTIF(AA39,"X")+COUNTIF(AA38,"X")</f>
        <v>0</v>
      </c>
      <c r="AA43" s="109">
        <f t="shared" si="15"/>
        <v>0</v>
      </c>
      <c r="AB43" s="108" t="s">
        <v>269</v>
      </c>
      <c r="AC43" s="129"/>
      <c r="AD43" s="126">
        <f>COUNTIF(AE13,"X")+COUNTIF(AE15,"X")+COUNTIF(AE22,"X")+COUNTIF(AE27,"X")+COUNTIF(AE30,"X")+COUNTIF(AE3,"X")+COUNTIF(AE11,"X")+COUNTIF(AE16,"X")+COUNTIF(AE25,"X")+COUNTIF(AE26,"X")</f>
        <v>0</v>
      </c>
      <c r="AE43" s="109">
        <f t="shared" si="16"/>
        <v>0</v>
      </c>
      <c r="AF43" s="108" t="s">
        <v>343</v>
      </c>
      <c r="AG43" s="97"/>
      <c r="AH43" s="97"/>
      <c r="AI43" s="129"/>
      <c r="AJ43" s="126">
        <f>COUNTIF(AK13,"X")+COUNTIF(AK15,"X")+COUNTIF(AK22,"X")+COUNTIF(AK27,"X")+COUNTIF(AK30,"X")+COUNTIF(AK3,"X")+COUNTIF(AK11,"X")+COUNTIF(AK16,"X")+COUNTIF(AK25,"X")+COUNTIF(AK26,"X")</f>
        <v>0</v>
      </c>
      <c r="AK43" s="109">
        <f t="shared" si="17"/>
        <v>0</v>
      </c>
      <c r="AL43" s="108" t="s">
        <v>414</v>
      </c>
      <c r="AM43" s="129"/>
      <c r="AN43" s="126">
        <f>COUNTIF(AO13,"X")+COUNTIF(AO15,"X")+COUNTIF(AO22,"X")+COUNTIF(AO27,"X")+COUNTIF(AO30,"X")+COUNTIF(AO3,"X")+COUNTIF(AO11,"X")+COUNTIF(AO16,"X")+COUNTIF(AO25,"X")+COUNTIF(AO26,"X")</f>
        <v>0</v>
      </c>
      <c r="AO43" s="109">
        <f t="shared" si="18"/>
        <v>0</v>
      </c>
      <c r="AP43" s="108" t="s">
        <v>424</v>
      </c>
      <c r="AQ43" s="129"/>
      <c r="AR43" s="154"/>
      <c r="AS43" s="157"/>
      <c r="AT43" s="126">
        <f>COUNTIF(AU13,"X")+COUNTIF(AU15,"X")+COUNTIF(AU22,"X")+COUNTIF(AU27,"X")+COUNTIF(AU30,"X")+COUNTIF(AU3,"X")+COUNTIF(AU11,"X")+COUNTIF(AU16,"X")+COUNTIF(AU25,"X")+COUNTIF(AU26,"X")</f>
        <v>0</v>
      </c>
      <c r="AU43" s="109">
        <f t="shared" si="19"/>
        <v>0</v>
      </c>
      <c r="AV43" s="108" t="s">
        <v>493</v>
      </c>
      <c r="AW43" s="97"/>
      <c r="AX43" s="97"/>
    </row>
    <row r="44" spans="1:50" ht="16.5" thickBot="1" x14ac:dyDescent="0.3">
      <c r="A44" s="172"/>
      <c r="B44" s="130"/>
      <c r="C44" s="97"/>
      <c r="D44" s="97"/>
      <c r="E44" s="97"/>
      <c r="F44" s="97"/>
      <c r="G44" s="97"/>
      <c r="H44" s="97"/>
      <c r="I44" s="97"/>
      <c r="J44" s="97"/>
      <c r="K44" s="97"/>
      <c r="L44" s="97"/>
      <c r="M44" s="97"/>
      <c r="N44" s="97"/>
      <c r="O44" s="97"/>
      <c r="P44" s="97"/>
      <c r="Q44" s="97"/>
      <c r="R44" s="97"/>
      <c r="S44" s="97"/>
      <c r="T44" s="120"/>
      <c r="U44" s="112"/>
      <c r="V44" s="97"/>
      <c r="W44" s="97"/>
      <c r="X44" s="120"/>
      <c r="Y44" s="136"/>
      <c r="Z44" s="97"/>
      <c r="AA44" s="97"/>
      <c r="AB44" s="131"/>
      <c r="AC44" s="131"/>
      <c r="AD44" s="131"/>
      <c r="AE44" s="131"/>
      <c r="AF44" s="131"/>
      <c r="AG44" s="97"/>
      <c r="AH44" s="97"/>
      <c r="AI44" s="131"/>
      <c r="AJ44" s="131"/>
      <c r="AK44" s="131"/>
      <c r="AL44" s="131"/>
      <c r="AM44" s="131"/>
      <c r="AN44" s="131"/>
      <c r="AO44" s="131"/>
      <c r="AP44" s="131"/>
      <c r="AQ44" s="131"/>
      <c r="AR44" s="131"/>
      <c r="AS44" s="131"/>
      <c r="AT44" s="131"/>
      <c r="AU44" s="131"/>
      <c r="AV44" s="131"/>
      <c r="AW44" s="97"/>
      <c r="AX44" s="97"/>
    </row>
    <row r="45" spans="1:50" ht="15.75" x14ac:dyDescent="0.25">
      <c r="A45" s="172"/>
      <c r="B45" s="100" t="s">
        <v>145</v>
      </c>
      <c r="C45" s="94">
        <f>SUM(C34+C36+C38)</f>
        <v>0</v>
      </c>
      <c r="D45" s="132" t="str">
        <f>IF(C45=15,"X","")</f>
        <v/>
      </c>
      <c r="E45" s="96" t="s">
        <v>154</v>
      </c>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c r="AS45" s="97"/>
      <c r="AT45" s="97"/>
      <c r="AU45" s="97"/>
      <c r="AV45" s="97"/>
      <c r="AW45" s="97"/>
      <c r="AX45" s="97"/>
    </row>
    <row r="46" spans="1:50" ht="16.5" thickBot="1" x14ac:dyDescent="0.3">
      <c r="A46" s="172"/>
      <c r="B46" s="100" t="s">
        <v>146</v>
      </c>
      <c r="C46" s="101">
        <f>SUM(C35+C37+C39)</f>
        <v>0</v>
      </c>
      <c r="D46" s="133" t="str">
        <f>IF(C46=15,"X","")</f>
        <v/>
      </c>
      <c r="E46" s="103" t="s">
        <v>156</v>
      </c>
      <c r="F46" s="97"/>
      <c r="G46" s="97"/>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97"/>
      <c r="AQ46" s="97"/>
      <c r="AR46" s="97"/>
      <c r="AS46" s="97"/>
      <c r="AT46" s="97"/>
      <c r="AU46" s="97"/>
      <c r="AV46" s="97"/>
      <c r="AW46" s="97"/>
      <c r="AX46" s="97"/>
    </row>
    <row r="47" spans="1:50" ht="16.5" thickBot="1" x14ac:dyDescent="0.3">
      <c r="A47" s="172"/>
      <c r="B47" s="134" t="s">
        <v>147</v>
      </c>
      <c r="C47" s="106">
        <f>C45+C46</f>
        <v>0</v>
      </c>
      <c r="D47" s="135" t="str">
        <f>IF(C47=30,"X","")</f>
        <v/>
      </c>
      <c r="E47" s="108" t="s">
        <v>148</v>
      </c>
      <c r="F47" s="97"/>
      <c r="G47" s="97"/>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c r="AT47" s="97"/>
      <c r="AU47" s="97"/>
      <c r="AV47" s="97"/>
      <c r="AW47" s="150">
        <f>IF(COUNTIF(AW$34:AW$39,"X")=5,"X",COUNTIF(AW$34:AW$39,"X"))</f>
        <v>0</v>
      </c>
      <c r="AX47" s="96" t="s">
        <v>496</v>
      </c>
    </row>
    <row r="48" spans="1:50" ht="15.75" thickBot="1" x14ac:dyDescent="0.3">
      <c r="D48" s="45"/>
      <c r="AW48" s="152">
        <f>IF(COUNTIF(AW$34:AW$39,"X")=5,"X",COUNTIF(AW$34:AW$39,"X"))</f>
        <v>0</v>
      </c>
      <c r="AX48" s="108" t="s">
        <v>497</v>
      </c>
    </row>
  </sheetData>
  <sortState xmlns:xlrd2="http://schemas.microsoft.com/office/spreadsheetml/2017/richdata2" ref="B3:D32">
    <sortCondition ref="B3:B32"/>
  </sortState>
  <mergeCells count="10">
    <mergeCell ref="V34:W34"/>
    <mergeCell ref="V35:W35"/>
    <mergeCell ref="V36:W36"/>
    <mergeCell ref="G2:H2"/>
    <mergeCell ref="B1:Y1"/>
    <mergeCell ref="A3:A32"/>
    <mergeCell ref="A34:A47"/>
    <mergeCell ref="R34:S34"/>
    <mergeCell ref="R35:S35"/>
    <mergeCell ref="R36:S36"/>
  </mergeCells>
  <conditionalFormatting sqref="Q3:Q33">
    <cfRule type="cellIs" dxfId="129" priority="83" operator="equal">
      <formula>"X"</formula>
    </cfRule>
  </conditionalFormatting>
  <conditionalFormatting sqref="I3:P27 I28:O28 I29:P33">
    <cfRule type="cellIs" dxfId="128" priority="84" operator="equal">
      <formula>"X"</formula>
    </cfRule>
  </conditionalFormatting>
  <conditionalFormatting sqref="P28">
    <cfRule type="cellIs" dxfId="127" priority="82" operator="equal">
      <formula>"X"</formula>
    </cfRule>
  </conditionalFormatting>
  <conditionalFormatting sqref="F3">
    <cfRule type="cellIs" dxfId="126" priority="81" operator="equal">
      <formula>"X"</formula>
    </cfRule>
  </conditionalFormatting>
  <conditionalFormatting sqref="F4:F33">
    <cfRule type="cellIs" dxfId="125" priority="80" operator="equal">
      <formula>"X"</formula>
    </cfRule>
  </conditionalFormatting>
  <conditionalFormatting sqref="C3:D33">
    <cfRule type="cellIs" dxfId="124" priority="79" operator="equal">
      <formula>"X"</formula>
    </cfRule>
  </conditionalFormatting>
  <conditionalFormatting sqref="R3:T33 V3:V33 T44">
    <cfRule type="cellIs" dxfId="123" priority="78" operator="equal">
      <formula>"X"</formula>
    </cfRule>
  </conditionalFormatting>
  <conditionalFormatting sqref="S10">
    <cfRule type="cellIs" dxfId="122" priority="71" operator="equal">
      <formula>"X"</formula>
    </cfRule>
  </conditionalFormatting>
  <conditionalFormatting sqref="X3:X33">
    <cfRule type="cellIs" dxfId="121" priority="76" operator="equal">
      <formula>"X"</formula>
    </cfRule>
  </conditionalFormatting>
  <conditionalFormatting sqref="D48">
    <cfRule type="cellIs" dxfId="120" priority="74" operator="equal">
      <formula>"X"</formula>
    </cfRule>
  </conditionalFormatting>
  <conditionalFormatting sqref="S14">
    <cfRule type="cellIs" dxfId="119" priority="73" operator="equal">
      <formula>"X"</formula>
    </cfRule>
  </conditionalFormatting>
  <conditionalFormatting sqref="S6">
    <cfRule type="cellIs" dxfId="118" priority="72" operator="equal">
      <formula>"X"</formula>
    </cfRule>
  </conditionalFormatting>
  <conditionalFormatting sqref="X44">
    <cfRule type="cellIs" dxfId="117" priority="61" operator="equal">
      <formula>"X"</formula>
    </cfRule>
  </conditionalFormatting>
  <conditionalFormatting sqref="AG4:AG33">
    <cfRule type="cellIs" dxfId="116" priority="60" operator="equal">
      <formula>"X"</formula>
    </cfRule>
  </conditionalFormatting>
  <conditionalFormatting sqref="AA34:AA39">
    <cfRule type="cellIs" dxfId="115" priority="59" operator="equal">
      <formula>"X"</formula>
    </cfRule>
  </conditionalFormatting>
  <conditionalFormatting sqref="AA3:AA33">
    <cfRule type="cellIs" dxfId="114" priority="58" operator="equal">
      <formula>"X"</formula>
    </cfRule>
  </conditionalFormatting>
  <conditionalFormatting sqref="AE3">
    <cfRule type="cellIs" dxfId="113" priority="57" operator="equal">
      <formula>"X"</formula>
    </cfRule>
  </conditionalFormatting>
  <conditionalFormatting sqref="AE4:AE33">
    <cfRule type="cellIs" dxfId="112" priority="56" operator="equal">
      <formula>"X"</formula>
    </cfRule>
  </conditionalFormatting>
  <conditionalFormatting sqref="AG3">
    <cfRule type="cellIs" dxfId="111" priority="55" operator="equal">
      <formula>"X"</formula>
    </cfRule>
  </conditionalFormatting>
  <conditionalFormatting sqref="S41:S43">
    <cfRule type="cellIs" dxfId="110" priority="53" operator="equal">
      <formula>"X"</formula>
    </cfRule>
  </conditionalFormatting>
  <conditionalFormatting sqref="X41:X43">
    <cfRule type="cellIs" dxfId="109" priority="52" operator="equal">
      <formula>"X"</formula>
    </cfRule>
  </conditionalFormatting>
  <conditionalFormatting sqref="AD41:AD43">
    <cfRule type="cellIs" dxfId="108" priority="51" operator="equal">
      <formula>"X"</formula>
    </cfRule>
  </conditionalFormatting>
  <conditionalFormatting sqref="T41:T43">
    <cfRule type="cellIs" dxfId="107" priority="49" operator="equal">
      <formula>"X"</formula>
    </cfRule>
    <cfRule type="cellIs" dxfId="106" priority="50" operator="equal">
      <formula>"X"</formula>
    </cfRule>
  </conditionalFormatting>
  <conditionalFormatting sqref="X41:X43">
    <cfRule type="cellIs" dxfId="105" priority="48" operator="equal">
      <formula>10</formula>
    </cfRule>
  </conditionalFormatting>
  <conditionalFormatting sqref="AA41:AA43">
    <cfRule type="cellIs" dxfId="104" priority="47" operator="equal">
      <formula>"X"</formula>
    </cfRule>
  </conditionalFormatting>
  <conditionalFormatting sqref="AE41:AE43">
    <cfRule type="cellIs" dxfId="103" priority="46" operator="equal">
      <formula>"X"</formula>
    </cfRule>
  </conditionalFormatting>
  <conditionalFormatting sqref="AK3">
    <cfRule type="cellIs" dxfId="102" priority="45" operator="equal">
      <formula>"X"</formula>
    </cfRule>
  </conditionalFormatting>
  <conditionalFormatting sqref="AK4:AK33">
    <cfRule type="cellIs" dxfId="101" priority="44" operator="equal">
      <formula>"X"</formula>
    </cfRule>
  </conditionalFormatting>
  <conditionalFormatting sqref="AJ41:AJ43">
    <cfRule type="cellIs" dxfId="100" priority="43" operator="equal">
      <formula>"X"</formula>
    </cfRule>
  </conditionalFormatting>
  <conditionalFormatting sqref="AK41:AK43">
    <cfRule type="cellIs" dxfId="99" priority="42" operator="equal">
      <formula>"X"</formula>
    </cfRule>
  </conditionalFormatting>
  <conditionalFormatting sqref="AO3">
    <cfRule type="cellIs" dxfId="98" priority="39" operator="equal">
      <formula>"X"</formula>
    </cfRule>
  </conditionalFormatting>
  <conditionalFormatting sqref="AO4:AO33">
    <cfRule type="cellIs" dxfId="97" priority="38" operator="equal">
      <formula>"X"</formula>
    </cfRule>
  </conditionalFormatting>
  <conditionalFormatting sqref="AN41:AN43">
    <cfRule type="cellIs" dxfId="96" priority="35" operator="equal">
      <formula>"X"</formula>
    </cfRule>
  </conditionalFormatting>
  <conditionalFormatting sqref="AO41:AO43">
    <cfRule type="cellIs" dxfId="95" priority="34" operator="equal">
      <formula>"X"</formula>
    </cfRule>
  </conditionalFormatting>
  <conditionalFormatting sqref="AT41:AT43">
    <cfRule type="cellIs" dxfId="94" priority="24" operator="equal">
      <formula>"X"</formula>
    </cfRule>
  </conditionalFormatting>
  <conditionalFormatting sqref="AU41:AU43">
    <cfRule type="cellIs" dxfId="91" priority="21" operator="equal">
      <formula>"X"</formula>
    </cfRule>
  </conditionalFormatting>
  <conditionalFormatting sqref="AR3:AR32 AT3:AU32 AU41:AU43">
    <cfRule type="cellIs" dxfId="90" priority="20" operator="equal">
      <formula>"""X"""</formula>
    </cfRule>
  </conditionalFormatting>
  <conditionalFormatting sqref="AR3:AR32 AT3:AU32 AU41:AU43">
    <cfRule type="cellIs" dxfId="89" priority="19" operator="equal">
      <formula>"X"</formula>
    </cfRule>
  </conditionalFormatting>
  <conditionalFormatting sqref="AR3:AR32 AT3:AU32 AU41:AU43">
    <cfRule type="cellIs" dxfId="88" priority="18" operator="equal">
      <formula>"X"</formula>
    </cfRule>
  </conditionalFormatting>
  <conditionalFormatting sqref="D34:D39">
    <cfRule type="cellIs" dxfId="23" priority="12" operator="equal">
      <formula>"X"</formula>
    </cfRule>
  </conditionalFormatting>
  <conditionalFormatting sqref="D45:D47">
    <cfRule type="cellIs" dxfId="20" priority="11" operator="equal">
      <formula>"X"</formula>
    </cfRule>
  </conditionalFormatting>
  <conditionalFormatting sqref="AW33">
    <cfRule type="cellIs" dxfId="19" priority="10" operator="equal">
      <formula>"X"</formula>
    </cfRule>
  </conditionalFormatting>
  <conditionalFormatting sqref="AW34:AW39">
    <cfRule type="cellIs" dxfId="18" priority="9" operator="equal">
      <formula>"""X"""</formula>
    </cfRule>
  </conditionalFormatting>
  <conditionalFormatting sqref="AW34:AW39">
    <cfRule type="cellIs" dxfId="17" priority="8" operator="equal">
      <formula>"X"</formula>
    </cfRule>
  </conditionalFormatting>
  <conditionalFormatting sqref="AW34:AW39 AW47:AW48">
    <cfRule type="cellIs" dxfId="16" priority="7" operator="equal">
      <formula>"X"</formula>
    </cfRule>
  </conditionalFormatting>
  <conditionalFormatting sqref="AW4:AW32">
    <cfRule type="cellIs" dxfId="15" priority="6" operator="equal">
      <formula>"X"</formula>
    </cfRule>
  </conditionalFormatting>
  <conditionalFormatting sqref="AW3:AW31">
    <cfRule type="cellIs" dxfId="14" priority="5" operator="equal">
      <formula>"X"</formula>
    </cfRule>
  </conditionalFormatting>
  <conditionalFormatting sqref="AW3:AW32">
    <cfRule type="cellIs" dxfId="13" priority="4" operator="equal">
      <formula>"""X"""</formula>
    </cfRule>
  </conditionalFormatting>
  <conditionalFormatting sqref="AW3:AW32">
    <cfRule type="cellIs" dxfId="12" priority="3" operator="equal">
      <formula>"X"</formula>
    </cfRule>
  </conditionalFormatting>
  <conditionalFormatting sqref="AW3:AW32">
    <cfRule type="cellIs" dxfId="11" priority="2" operator="equal">
      <formula>"X"</formula>
    </cfRule>
  </conditionalFormatting>
  <conditionalFormatting sqref="AW34:AW39">
    <cfRule type="cellIs" dxfId="10" priority="1" operator="equal">
      <formula>5</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3EA51-7400-4D33-B3A8-E1D843C75337}">
  <dimension ref="A1:AX48"/>
  <sheetViews>
    <sheetView topLeftCell="AM19" zoomScaleNormal="100" workbookViewId="0">
      <selection activeCell="AX42" sqref="AX42"/>
    </sheetView>
  </sheetViews>
  <sheetFormatPr defaultRowHeight="15" x14ac:dyDescent="0.25"/>
  <cols>
    <col min="1" max="1" width="13" bestFit="1" customWidth="1"/>
    <col min="2" max="2" width="16.85546875" customWidth="1"/>
    <col min="3" max="3" width="8.5703125" customWidth="1"/>
    <col min="4" max="4" width="10.140625" customWidth="1"/>
    <col min="5" max="5" width="22.7109375" customWidth="1"/>
    <col min="6" max="6" width="8.5703125" customWidth="1"/>
    <col min="7" max="7" width="13" customWidth="1"/>
    <col min="8" max="8" width="16.85546875" customWidth="1"/>
    <col min="16" max="16" width="10.85546875" customWidth="1"/>
    <col min="18" max="18" width="10.85546875" customWidth="1"/>
    <col min="19" max="19" width="11.5703125" customWidth="1"/>
    <col min="20" max="20" width="10.85546875" customWidth="1"/>
    <col min="21" max="21" width="21.140625" customWidth="1"/>
    <col min="22" max="22" width="10.85546875" customWidth="1"/>
    <col min="23" max="23" width="19.7109375" customWidth="1"/>
    <col min="24" max="24" width="12.7109375" customWidth="1"/>
    <col min="25" max="25" width="20.140625" customWidth="1"/>
    <col min="26" max="27" width="11.85546875" customWidth="1"/>
    <col min="28" max="28" width="22.7109375" customWidth="1"/>
    <col min="29" max="29" width="12.28515625" customWidth="1"/>
    <col min="30" max="30" width="16" customWidth="1"/>
    <col min="31" max="31" width="8.85546875" customWidth="1"/>
    <col min="32" max="32" width="23.28515625" customWidth="1"/>
    <col min="33" max="33" width="10.85546875" customWidth="1"/>
    <col min="34" max="34" width="19.7109375" customWidth="1"/>
    <col min="35" max="35" width="12.28515625" customWidth="1"/>
    <col min="36" max="36" width="12.42578125" customWidth="1"/>
    <col min="37" max="37" width="11.140625" customWidth="1"/>
    <col min="38" max="38" width="23.28515625" customWidth="1"/>
    <col min="39" max="39" width="12.28515625" customWidth="1"/>
    <col min="40" max="40" width="11.5703125" customWidth="1"/>
    <col min="41" max="41" width="8.85546875" customWidth="1"/>
    <col min="42" max="42" width="23.28515625" customWidth="1"/>
    <col min="43" max="43" width="10.42578125" customWidth="1"/>
    <col min="44" max="44" width="12.140625" customWidth="1"/>
    <col min="45" max="45" width="13" customWidth="1"/>
    <col min="46" max="46" width="12.85546875" customWidth="1"/>
    <col min="47" max="47" width="10.5703125" customWidth="1"/>
    <col min="48" max="48" width="21.28515625" customWidth="1"/>
    <col min="49" max="49" width="10.85546875" customWidth="1"/>
    <col min="50" max="50" width="18.5703125" bestFit="1" customWidth="1"/>
  </cols>
  <sheetData>
    <row r="1" spans="1:50" ht="21.75" thickBot="1" x14ac:dyDescent="0.4">
      <c r="B1" s="168" t="s">
        <v>96</v>
      </c>
      <c r="C1" s="168"/>
      <c r="D1" s="168"/>
      <c r="E1" s="168"/>
      <c r="F1" s="168"/>
      <c r="G1" s="168"/>
      <c r="H1" s="168"/>
      <c r="I1" s="168"/>
      <c r="J1" s="168"/>
      <c r="K1" s="168"/>
      <c r="L1" s="168"/>
      <c r="M1" s="168"/>
      <c r="N1" s="168"/>
      <c r="O1" s="168"/>
      <c r="P1" s="168"/>
      <c r="Q1" s="168"/>
      <c r="R1" s="168"/>
      <c r="S1" s="168"/>
      <c r="T1" s="168"/>
      <c r="U1" s="168"/>
      <c r="V1" s="168"/>
      <c r="W1" s="168"/>
      <c r="X1" s="168"/>
      <c r="Y1" s="168"/>
    </row>
    <row r="2" spans="1:50" ht="63.75" customHeight="1" thickBot="1" x14ac:dyDescent="0.3">
      <c r="B2" s="52" t="str">
        <f>B1</f>
        <v>Team 3</v>
      </c>
      <c r="C2" s="14" t="s">
        <v>136</v>
      </c>
      <c r="D2" s="15" t="s">
        <v>137</v>
      </c>
      <c r="E2" s="16" t="s">
        <v>99</v>
      </c>
      <c r="F2" s="17" t="s">
        <v>100</v>
      </c>
      <c r="G2" s="169" t="s">
        <v>138</v>
      </c>
      <c r="H2" s="170"/>
      <c r="I2" s="23" t="s">
        <v>87</v>
      </c>
      <c r="J2" s="24" t="s">
        <v>88</v>
      </c>
      <c r="K2" s="25" t="s">
        <v>89</v>
      </c>
      <c r="L2" s="25" t="s">
        <v>90</v>
      </c>
      <c r="M2" s="26" t="s">
        <v>91</v>
      </c>
      <c r="N2" s="26" t="s">
        <v>92</v>
      </c>
      <c r="O2" s="27" t="s">
        <v>93</v>
      </c>
      <c r="P2" s="27" t="s">
        <v>94</v>
      </c>
      <c r="Q2" s="28" t="s">
        <v>95</v>
      </c>
      <c r="R2" s="20" t="s">
        <v>191</v>
      </c>
      <c r="S2" s="30" t="s">
        <v>190</v>
      </c>
      <c r="T2" s="30" t="s">
        <v>192</v>
      </c>
      <c r="U2" s="38" t="s">
        <v>109</v>
      </c>
      <c r="V2" s="21" t="s">
        <v>266</v>
      </c>
      <c r="W2" s="47" t="s">
        <v>265</v>
      </c>
      <c r="X2" s="62" t="s">
        <v>195</v>
      </c>
      <c r="Y2" s="63" t="s">
        <v>196</v>
      </c>
      <c r="Z2" s="15" t="s">
        <v>304</v>
      </c>
      <c r="AA2" s="15" t="s">
        <v>303</v>
      </c>
      <c r="AB2" s="63" t="s">
        <v>302</v>
      </c>
      <c r="AC2" s="20" t="s">
        <v>309</v>
      </c>
      <c r="AD2" s="30" t="s">
        <v>310</v>
      </c>
      <c r="AE2" s="30" t="s">
        <v>311</v>
      </c>
      <c r="AF2" s="69" t="s">
        <v>308</v>
      </c>
      <c r="AG2" s="21" t="s">
        <v>267</v>
      </c>
      <c r="AH2" s="47" t="s">
        <v>268</v>
      </c>
      <c r="AI2" s="91" t="s">
        <v>376</v>
      </c>
      <c r="AJ2" s="92" t="s">
        <v>377</v>
      </c>
      <c r="AK2" s="92" t="s">
        <v>378</v>
      </c>
      <c r="AL2" s="88" t="s">
        <v>379</v>
      </c>
      <c r="AM2" s="20" t="s">
        <v>417</v>
      </c>
      <c r="AN2" s="30" t="s">
        <v>418</v>
      </c>
      <c r="AO2" s="30" t="s">
        <v>419</v>
      </c>
      <c r="AP2" s="90" t="s">
        <v>420</v>
      </c>
      <c r="AQ2" s="161" t="s">
        <v>460</v>
      </c>
      <c r="AR2" s="26" t="s">
        <v>458</v>
      </c>
      <c r="AS2" s="160" t="s">
        <v>461</v>
      </c>
      <c r="AT2" s="26" t="s">
        <v>457</v>
      </c>
      <c r="AU2" s="26" t="s">
        <v>494</v>
      </c>
      <c r="AV2" s="144" t="s">
        <v>459</v>
      </c>
      <c r="AW2" s="21" t="s">
        <v>411</v>
      </c>
      <c r="AX2" s="149" t="s">
        <v>412</v>
      </c>
    </row>
    <row r="3" spans="1:50" ht="15.75" x14ac:dyDescent="0.25">
      <c r="A3" s="171" t="s">
        <v>305</v>
      </c>
      <c r="B3" s="39" t="s">
        <v>1</v>
      </c>
      <c r="C3" s="43"/>
      <c r="D3" s="36" t="s">
        <v>0</v>
      </c>
      <c r="E3" s="18" t="s">
        <v>101</v>
      </c>
      <c r="F3" s="33" t="str">
        <f t="shared" ref="F3:F32" si="0">IF(D3="X","X","")</f>
        <v>X</v>
      </c>
      <c r="G3" s="6" t="s">
        <v>3</v>
      </c>
      <c r="H3" s="7" t="s">
        <v>4</v>
      </c>
      <c r="I3" s="31"/>
      <c r="J3" s="32"/>
      <c r="K3" s="32" t="str">
        <f t="shared" ref="K3:K32" si="1">IF(AND($I3="X",$J3="X"),"X","")</f>
        <v/>
      </c>
      <c r="L3" s="32"/>
      <c r="M3" s="32" t="str">
        <f t="shared" ref="M3:M32" si="2">IF(AND($I3="X",$J3="X",$L3="X"),"X","")</f>
        <v/>
      </c>
      <c r="N3" s="32"/>
      <c r="O3" s="32" t="str">
        <f t="shared" ref="O3:O32" si="3">IF(AND($I3="X",$J3="X",$L3="X",$N3="X"),"X","")</f>
        <v/>
      </c>
      <c r="P3" s="32"/>
      <c r="Q3" s="33" t="str">
        <f t="shared" ref="Q3:Q32" si="4">IF(AND($I3="X",$J3="X",$L3="X",$N3="X",$P3="X"),"X","")</f>
        <v/>
      </c>
      <c r="R3" s="50">
        <v>29</v>
      </c>
      <c r="S3" s="53"/>
      <c r="T3" s="55">
        <f>IF(S3&gt;=R3,"X",S3/R3)</f>
        <v>0</v>
      </c>
      <c r="U3" s="48" t="s">
        <v>131</v>
      </c>
      <c r="V3" s="50">
        <f>IF(AND($F3="X",$Q3="X",$T3="X"),"X",COUNTIF($F3,"X") + COUNTIF($Q3,"X")+ COUNTIF($T3,"X"))</f>
        <v>1</v>
      </c>
      <c r="W3" s="67" t="s">
        <v>235</v>
      </c>
      <c r="X3" s="53"/>
      <c r="Y3" s="65" t="s">
        <v>197</v>
      </c>
      <c r="Z3" s="75"/>
      <c r="AA3" s="73" t="str">
        <f>IF(AA39="X","X","")</f>
        <v/>
      </c>
      <c r="AB3" s="71" t="s">
        <v>299</v>
      </c>
      <c r="AC3" s="84">
        <v>55</v>
      </c>
      <c r="AD3" s="85"/>
      <c r="AE3" s="81">
        <f>IF(AD3&gt;=AC3,"X",AD3/AC3)</f>
        <v>0</v>
      </c>
      <c r="AF3" s="71" t="s">
        <v>312</v>
      </c>
      <c r="AG3" s="50">
        <f>IF(AND($V3="X",$X3="X",AA3="X",AE3="X"),"X",COUNTIF($T3,"X") + COUNTIF($X3,"X")+ COUNTIF($AA3,"X")+ COUNTIF($AE3,"X"))</f>
        <v>0</v>
      </c>
      <c r="AH3" s="65" t="s">
        <v>345</v>
      </c>
      <c r="AI3" s="84">
        <v>100</v>
      </c>
      <c r="AJ3" s="85"/>
      <c r="AK3" s="81">
        <f>IF(AJ3&gt;=AI3,"X",AJ3/AI3)</f>
        <v>0</v>
      </c>
      <c r="AL3" s="71" t="s">
        <v>380</v>
      </c>
      <c r="AM3" s="84">
        <v>44</v>
      </c>
      <c r="AN3" s="85"/>
      <c r="AO3" s="81">
        <f>IF(AN3&gt;=AM3,"X",AN3/AM3)</f>
        <v>0</v>
      </c>
      <c r="AP3" s="71" t="s">
        <v>423</v>
      </c>
      <c r="AQ3" s="86">
        <v>9</v>
      </c>
      <c r="AR3" s="158"/>
      <c r="AS3" s="78">
        <v>8</v>
      </c>
      <c r="AT3" s="158"/>
      <c r="AU3" s="158">
        <f>IF(AND(AR3="X",AT3="X"),"X",COUNTIF(AR3,"X")+COUNTIF(AT3,"X"))</f>
        <v>0</v>
      </c>
      <c r="AV3" s="65" t="s">
        <v>462</v>
      </c>
      <c r="AW3" s="50">
        <f>IF(AND($V3="X",$AO3="X",AG3="X",AK3="X",AU3="X"),"X",(COUNTIF(V3,"X")+COUNTIF(AG3,"X")+COUNTIF(AK3,"X")+COUNTIF(AO3,"X")+COUNTIF(AU3,"X")))</f>
        <v>0</v>
      </c>
      <c r="AX3" s="65" t="s">
        <v>503</v>
      </c>
    </row>
    <row r="4" spans="1:50" ht="15.75" x14ac:dyDescent="0.25">
      <c r="A4" s="171"/>
      <c r="B4" s="40" t="s">
        <v>2</v>
      </c>
      <c r="C4" s="44"/>
      <c r="D4" s="45" t="s">
        <v>0</v>
      </c>
      <c r="E4" s="42" t="s">
        <v>102</v>
      </c>
      <c r="F4" s="2" t="str">
        <f t="shared" si="0"/>
        <v>X</v>
      </c>
      <c r="G4" s="34" t="s">
        <v>5</v>
      </c>
      <c r="H4" s="8" t="s">
        <v>6</v>
      </c>
      <c r="I4" s="1"/>
      <c r="J4" s="35"/>
      <c r="K4" s="35" t="str">
        <f t="shared" si="1"/>
        <v/>
      </c>
      <c r="L4" s="35"/>
      <c r="M4" s="35" t="str">
        <f t="shared" si="2"/>
        <v/>
      </c>
      <c r="N4" s="35"/>
      <c r="O4" s="35" t="str">
        <f t="shared" si="3"/>
        <v/>
      </c>
      <c r="P4" s="35"/>
      <c r="Q4" s="2" t="str">
        <f t="shared" si="4"/>
        <v/>
      </c>
      <c r="R4" s="50">
        <v>40</v>
      </c>
      <c r="S4" s="53"/>
      <c r="T4" s="55">
        <f t="shared" ref="T4:T32" si="5">IF(S4&gt;=R4,"X",S4/R4)</f>
        <v>0</v>
      </c>
      <c r="U4" s="48" t="s">
        <v>158</v>
      </c>
      <c r="V4" s="50">
        <f t="shared" ref="V4:V32" si="6">IF(AND($F4="X",$Q4="X",$T4="X"),"X",COUNTIF($F4,"X") + COUNTIF($Q4,"X")+ COUNTIF($T4,"X"))</f>
        <v>1</v>
      </c>
      <c r="W4" s="67" t="s">
        <v>236</v>
      </c>
      <c r="X4" s="53"/>
      <c r="Y4" s="65" t="s">
        <v>198</v>
      </c>
      <c r="Z4" s="76"/>
      <c r="AA4" s="53" t="str">
        <f>IF(AA35="X","X","")</f>
        <v/>
      </c>
      <c r="AB4" s="65" t="s">
        <v>291</v>
      </c>
      <c r="AC4" s="86">
        <v>250</v>
      </c>
      <c r="AD4" s="78"/>
      <c r="AE4" s="55">
        <f t="shared" ref="AE4:AE32" si="7">IF(AD4&gt;=AC4,"X",AD4/AC4)</f>
        <v>0</v>
      </c>
      <c r="AF4" s="65" t="s">
        <v>313</v>
      </c>
      <c r="AG4" s="50">
        <f t="shared" ref="AG4:AG32" si="8">IF(AND($V4="X",$X4="X",AA4="X",AE4="X"),"X",COUNTIF($T4,"X") + COUNTIF($X4,"X")+ COUNTIF($AA4,"X")+ COUNTIF($AE4,"X"))</f>
        <v>0</v>
      </c>
      <c r="AH4" s="65" t="s">
        <v>346</v>
      </c>
      <c r="AI4" s="86">
        <v>190</v>
      </c>
      <c r="AJ4" s="60"/>
      <c r="AK4" s="55">
        <f t="shared" ref="AK4:AK32" si="9">IF(AJ4&gt;=AI4,"X",AJ4/AI4)</f>
        <v>0</v>
      </c>
      <c r="AL4" s="65" t="s">
        <v>381</v>
      </c>
      <c r="AM4" s="86">
        <v>120</v>
      </c>
      <c r="AN4" s="78"/>
      <c r="AO4" s="55">
        <f t="shared" ref="AO4:AO32" si="10">IF(AN4&gt;=AM4,"X",AN4/AM4)</f>
        <v>0</v>
      </c>
      <c r="AP4" s="65" t="s">
        <v>449</v>
      </c>
      <c r="AQ4" s="86">
        <v>8</v>
      </c>
      <c r="AR4" s="158"/>
      <c r="AS4" s="78">
        <v>8</v>
      </c>
      <c r="AT4" s="158"/>
      <c r="AU4" s="158">
        <f t="shared" ref="AU4:AU32" si="11">IF(AND(AR4="X",AT4="X"),"X",COUNTIF(AR4,"X")+COUNTIF(AT4,"X"))</f>
        <v>0</v>
      </c>
      <c r="AV4" s="65" t="s">
        <v>463</v>
      </c>
      <c r="AW4" s="50">
        <f t="shared" ref="AW4:AW31" si="12">IF(AND($V4="X",$AO4="X",AG4="X",AK4="X",AU4="X"),"X",(COUNTIF(V4,"X")+COUNTIF(AG4,"X")+COUNTIF(AK4,"X")+COUNTIF(AO4,"X")+COUNTIF(AU4,"X")))</f>
        <v>0</v>
      </c>
      <c r="AX4" s="65" t="s">
        <v>504</v>
      </c>
    </row>
    <row r="5" spans="1:50" ht="15.75" x14ac:dyDescent="0.25">
      <c r="A5" s="171"/>
      <c r="B5" s="40" t="s">
        <v>9</v>
      </c>
      <c r="C5" s="44"/>
      <c r="D5" s="45" t="s">
        <v>0</v>
      </c>
      <c r="E5" s="42" t="s">
        <v>103</v>
      </c>
      <c r="F5" s="2" t="str">
        <f t="shared" si="0"/>
        <v>X</v>
      </c>
      <c r="G5" s="34" t="s">
        <v>7</v>
      </c>
      <c r="H5" s="8" t="s">
        <v>8</v>
      </c>
      <c r="I5" s="1"/>
      <c r="J5" s="35"/>
      <c r="K5" s="35" t="str">
        <f t="shared" si="1"/>
        <v/>
      </c>
      <c r="L5" s="35"/>
      <c r="M5" s="35" t="str">
        <f t="shared" si="2"/>
        <v/>
      </c>
      <c r="N5" s="35"/>
      <c r="O5" s="35" t="str">
        <f t="shared" si="3"/>
        <v/>
      </c>
      <c r="P5" s="35"/>
      <c r="Q5" s="2" t="str">
        <f t="shared" si="4"/>
        <v/>
      </c>
      <c r="R5" s="50">
        <v>62</v>
      </c>
      <c r="S5" s="53"/>
      <c r="T5" s="55">
        <f t="shared" si="5"/>
        <v>0</v>
      </c>
      <c r="U5" s="48" t="s">
        <v>159</v>
      </c>
      <c r="V5" s="50">
        <f t="shared" si="6"/>
        <v>1</v>
      </c>
      <c r="W5" s="67" t="s">
        <v>237</v>
      </c>
      <c r="X5" s="53"/>
      <c r="Y5" s="65" t="s">
        <v>199</v>
      </c>
      <c r="Z5" s="76"/>
      <c r="AA5" s="53" t="str">
        <f>IF(AA34="X","X","")</f>
        <v/>
      </c>
      <c r="AB5" s="65" t="s">
        <v>272</v>
      </c>
      <c r="AC5" s="86">
        <v>310</v>
      </c>
      <c r="AD5" s="78"/>
      <c r="AE5" s="55">
        <f t="shared" si="7"/>
        <v>0</v>
      </c>
      <c r="AF5" s="65" t="s">
        <v>314</v>
      </c>
      <c r="AG5" s="50">
        <f t="shared" si="8"/>
        <v>0</v>
      </c>
      <c r="AH5" s="65" t="s">
        <v>347</v>
      </c>
      <c r="AI5" s="86">
        <v>75</v>
      </c>
      <c r="AJ5" s="60"/>
      <c r="AK5" s="55">
        <f t="shared" si="9"/>
        <v>0</v>
      </c>
      <c r="AL5" s="65" t="s">
        <v>382</v>
      </c>
      <c r="AM5" s="86">
        <v>70</v>
      </c>
      <c r="AN5" s="78"/>
      <c r="AO5" s="55">
        <f t="shared" si="10"/>
        <v>0</v>
      </c>
      <c r="AP5" s="65" t="s">
        <v>450</v>
      </c>
      <c r="AQ5" s="86">
        <v>9</v>
      </c>
      <c r="AR5" s="158"/>
      <c r="AS5" s="78">
        <v>8</v>
      </c>
      <c r="AT5" s="158"/>
      <c r="AU5" s="158">
        <f t="shared" si="11"/>
        <v>0</v>
      </c>
      <c r="AV5" s="65" t="s">
        <v>464</v>
      </c>
      <c r="AW5" s="50">
        <f t="shared" si="12"/>
        <v>0</v>
      </c>
      <c r="AX5" s="65" t="s">
        <v>505</v>
      </c>
    </row>
    <row r="6" spans="1:50" ht="15.75" x14ac:dyDescent="0.25">
      <c r="A6" s="171"/>
      <c r="B6" s="40" t="s">
        <v>12</v>
      </c>
      <c r="C6" s="44"/>
      <c r="D6" s="45" t="s">
        <v>0</v>
      </c>
      <c r="E6" s="42" t="s">
        <v>104</v>
      </c>
      <c r="F6" s="2" t="str">
        <f t="shared" si="0"/>
        <v>X</v>
      </c>
      <c r="G6" s="34" t="s">
        <v>10</v>
      </c>
      <c r="H6" s="8" t="s">
        <v>11</v>
      </c>
      <c r="I6" s="1"/>
      <c r="J6" s="35"/>
      <c r="K6" s="35" t="str">
        <f t="shared" si="1"/>
        <v/>
      </c>
      <c r="L6" s="35"/>
      <c r="M6" s="35" t="str">
        <f t="shared" si="2"/>
        <v/>
      </c>
      <c r="N6" s="35"/>
      <c r="O6" s="35" t="str">
        <f t="shared" si="3"/>
        <v/>
      </c>
      <c r="P6" s="35"/>
      <c r="Q6" s="2" t="str">
        <f t="shared" si="4"/>
        <v/>
      </c>
      <c r="R6" s="44">
        <v>107</v>
      </c>
      <c r="S6" s="53"/>
      <c r="T6" s="55">
        <f t="shared" si="5"/>
        <v>0</v>
      </c>
      <c r="U6" s="48" t="s">
        <v>160</v>
      </c>
      <c r="V6" s="50">
        <f t="shared" si="6"/>
        <v>1</v>
      </c>
      <c r="W6" s="67" t="s">
        <v>238</v>
      </c>
      <c r="X6" s="53"/>
      <c r="Y6" s="65" t="s">
        <v>200</v>
      </c>
      <c r="Z6" s="76"/>
      <c r="AA6" s="53" t="str">
        <f>IF(AA34="X","X","")</f>
        <v/>
      </c>
      <c r="AB6" s="65" t="s">
        <v>273</v>
      </c>
      <c r="AC6" s="86">
        <v>230</v>
      </c>
      <c r="AD6" s="78"/>
      <c r="AE6" s="55">
        <f t="shared" si="7"/>
        <v>0</v>
      </c>
      <c r="AF6" s="65" t="s">
        <v>315</v>
      </c>
      <c r="AG6" s="50">
        <f t="shared" si="8"/>
        <v>0</v>
      </c>
      <c r="AH6" s="65" t="s">
        <v>348</v>
      </c>
      <c r="AI6" s="86">
        <v>130</v>
      </c>
      <c r="AJ6" s="60"/>
      <c r="AK6" s="55">
        <f t="shared" si="9"/>
        <v>0</v>
      </c>
      <c r="AL6" s="65" t="s">
        <v>383</v>
      </c>
      <c r="AM6" s="86">
        <v>150</v>
      </c>
      <c r="AN6" s="78"/>
      <c r="AO6" s="55">
        <f t="shared" si="10"/>
        <v>0</v>
      </c>
      <c r="AP6" s="65" t="s">
        <v>451</v>
      </c>
      <c r="AQ6" s="86">
        <v>8</v>
      </c>
      <c r="AR6" s="158"/>
      <c r="AS6" s="78">
        <v>8</v>
      </c>
      <c r="AT6" s="158"/>
      <c r="AU6" s="158">
        <f t="shared" si="11"/>
        <v>0</v>
      </c>
      <c r="AV6" s="65" t="s">
        <v>465</v>
      </c>
      <c r="AW6" s="50">
        <f t="shared" si="12"/>
        <v>0</v>
      </c>
      <c r="AX6" s="65" t="s">
        <v>506</v>
      </c>
    </row>
    <row r="7" spans="1:50" ht="15.75" x14ac:dyDescent="0.25">
      <c r="A7" s="171"/>
      <c r="B7" s="40" t="s">
        <v>18</v>
      </c>
      <c r="C7" s="44"/>
      <c r="D7" s="45" t="s">
        <v>0</v>
      </c>
      <c r="E7" s="42" t="s">
        <v>105</v>
      </c>
      <c r="F7" s="2" t="str">
        <f t="shared" si="0"/>
        <v>X</v>
      </c>
      <c r="G7" s="34" t="s">
        <v>16</v>
      </c>
      <c r="H7" s="8" t="s">
        <v>17</v>
      </c>
      <c r="I7" s="1"/>
      <c r="J7" s="35"/>
      <c r="K7" s="35" t="str">
        <f t="shared" si="1"/>
        <v/>
      </c>
      <c r="L7" s="35"/>
      <c r="M7" s="35" t="str">
        <f t="shared" si="2"/>
        <v/>
      </c>
      <c r="N7" s="35"/>
      <c r="O7" s="35" t="str">
        <f t="shared" si="3"/>
        <v/>
      </c>
      <c r="P7" s="35"/>
      <c r="Q7" s="2" t="str">
        <f t="shared" si="4"/>
        <v/>
      </c>
      <c r="R7" s="50">
        <v>55</v>
      </c>
      <c r="S7" s="53"/>
      <c r="T7" s="55">
        <f t="shared" si="5"/>
        <v>0</v>
      </c>
      <c r="U7" s="48" t="s">
        <v>161</v>
      </c>
      <c r="V7" s="50">
        <f t="shared" si="6"/>
        <v>1</v>
      </c>
      <c r="W7" s="67" t="s">
        <v>239</v>
      </c>
      <c r="X7" s="53"/>
      <c r="Y7" s="65" t="s">
        <v>201</v>
      </c>
      <c r="Z7" s="76"/>
      <c r="AA7" s="53" t="str">
        <f>IF(AA36="X","X","")</f>
        <v/>
      </c>
      <c r="AB7" s="65" t="s">
        <v>279</v>
      </c>
      <c r="AC7" s="86">
        <v>225</v>
      </c>
      <c r="AD7" s="78"/>
      <c r="AE7" s="55">
        <f t="shared" si="7"/>
        <v>0</v>
      </c>
      <c r="AF7" s="65" t="s">
        <v>317</v>
      </c>
      <c r="AG7" s="50">
        <f t="shared" si="8"/>
        <v>0</v>
      </c>
      <c r="AH7" s="65" t="s">
        <v>349</v>
      </c>
      <c r="AI7" s="86">
        <v>65</v>
      </c>
      <c r="AJ7" s="60"/>
      <c r="AK7" s="55">
        <f t="shared" si="9"/>
        <v>0</v>
      </c>
      <c r="AL7" s="65" t="s">
        <v>384</v>
      </c>
      <c r="AM7" s="86">
        <v>200</v>
      </c>
      <c r="AN7" s="78"/>
      <c r="AO7" s="55">
        <f t="shared" si="10"/>
        <v>0</v>
      </c>
      <c r="AP7" s="65" t="s">
        <v>452</v>
      </c>
      <c r="AQ7" s="86">
        <v>6</v>
      </c>
      <c r="AR7" s="158"/>
      <c r="AS7" s="78">
        <v>8</v>
      </c>
      <c r="AT7" s="158"/>
      <c r="AU7" s="158">
        <f t="shared" si="11"/>
        <v>0</v>
      </c>
      <c r="AV7" s="65" t="s">
        <v>466</v>
      </c>
      <c r="AW7" s="50">
        <f t="shared" si="12"/>
        <v>0</v>
      </c>
      <c r="AX7" s="65" t="s">
        <v>507</v>
      </c>
    </row>
    <row r="8" spans="1:50" ht="15.75" x14ac:dyDescent="0.25">
      <c r="A8" s="171"/>
      <c r="B8" s="40" t="s">
        <v>15</v>
      </c>
      <c r="C8" s="44"/>
      <c r="D8" s="45" t="s">
        <v>0</v>
      </c>
      <c r="E8" s="42" t="s">
        <v>106</v>
      </c>
      <c r="F8" s="2" t="str">
        <f t="shared" si="0"/>
        <v>X</v>
      </c>
      <c r="G8" s="34" t="s">
        <v>13</v>
      </c>
      <c r="H8" s="8" t="s">
        <v>14</v>
      </c>
      <c r="I8" s="1"/>
      <c r="J8" s="35"/>
      <c r="K8" s="35" t="str">
        <f t="shared" si="1"/>
        <v/>
      </c>
      <c r="L8" s="35"/>
      <c r="M8" s="35" t="str">
        <f t="shared" si="2"/>
        <v/>
      </c>
      <c r="N8" s="35"/>
      <c r="O8" s="35" t="str">
        <f t="shared" si="3"/>
        <v/>
      </c>
      <c r="P8" s="35"/>
      <c r="Q8" s="2" t="str">
        <f t="shared" si="4"/>
        <v/>
      </c>
      <c r="R8" s="50">
        <v>64</v>
      </c>
      <c r="S8" s="53"/>
      <c r="T8" s="55">
        <f t="shared" si="5"/>
        <v>0</v>
      </c>
      <c r="U8" s="48" t="s">
        <v>162</v>
      </c>
      <c r="V8" s="50">
        <f t="shared" si="6"/>
        <v>1</v>
      </c>
      <c r="W8" s="67" t="s">
        <v>240</v>
      </c>
      <c r="X8" s="53"/>
      <c r="Y8" s="65" t="s">
        <v>202</v>
      </c>
      <c r="Z8" s="76"/>
      <c r="AA8" s="53" t="str">
        <f>IF(AA37="X","X","")</f>
        <v/>
      </c>
      <c r="AB8" s="65" t="s">
        <v>295</v>
      </c>
      <c r="AC8" s="86">
        <v>130</v>
      </c>
      <c r="AD8" s="78"/>
      <c r="AE8" s="55">
        <f t="shared" si="7"/>
        <v>0</v>
      </c>
      <c r="AF8" s="65" t="s">
        <v>318</v>
      </c>
      <c r="AG8" s="50">
        <f t="shared" si="8"/>
        <v>0</v>
      </c>
      <c r="AH8" s="65" t="s">
        <v>350</v>
      </c>
      <c r="AI8" s="86">
        <v>110</v>
      </c>
      <c r="AJ8" s="60"/>
      <c r="AK8" s="55">
        <f t="shared" si="9"/>
        <v>0</v>
      </c>
      <c r="AL8" s="65" t="s">
        <v>385</v>
      </c>
      <c r="AM8" s="86">
        <v>100</v>
      </c>
      <c r="AN8" s="78"/>
      <c r="AO8" s="55">
        <f t="shared" si="10"/>
        <v>0</v>
      </c>
      <c r="AP8" s="65" t="s">
        <v>453</v>
      </c>
      <c r="AQ8" s="86">
        <v>9</v>
      </c>
      <c r="AR8" s="158"/>
      <c r="AS8" s="78">
        <v>8</v>
      </c>
      <c r="AT8" s="158"/>
      <c r="AU8" s="158">
        <f t="shared" si="11"/>
        <v>0</v>
      </c>
      <c r="AV8" s="65" t="s">
        <v>467</v>
      </c>
      <c r="AW8" s="50">
        <f t="shared" si="12"/>
        <v>0</v>
      </c>
      <c r="AX8" s="65" t="s">
        <v>508</v>
      </c>
    </row>
    <row r="9" spans="1:50" ht="15.75" x14ac:dyDescent="0.25">
      <c r="A9" s="171"/>
      <c r="B9" s="40" t="s">
        <v>21</v>
      </c>
      <c r="C9" s="44"/>
      <c r="D9" s="45" t="s">
        <v>0</v>
      </c>
      <c r="E9" s="42" t="s">
        <v>107</v>
      </c>
      <c r="F9" s="2" t="str">
        <f t="shared" si="0"/>
        <v>X</v>
      </c>
      <c r="G9" s="34" t="s">
        <v>19</v>
      </c>
      <c r="H9" s="8" t="s">
        <v>20</v>
      </c>
      <c r="I9" s="1"/>
      <c r="J9" s="35"/>
      <c r="K9" s="35" t="str">
        <f t="shared" si="1"/>
        <v/>
      </c>
      <c r="L9" s="35"/>
      <c r="M9" s="35" t="str">
        <f t="shared" si="2"/>
        <v/>
      </c>
      <c r="N9" s="35"/>
      <c r="O9" s="35" t="str">
        <f t="shared" si="3"/>
        <v/>
      </c>
      <c r="P9" s="35"/>
      <c r="Q9" s="2" t="str">
        <f t="shared" si="4"/>
        <v/>
      </c>
      <c r="R9" s="50">
        <v>70</v>
      </c>
      <c r="S9" s="53"/>
      <c r="T9" s="55">
        <f t="shared" si="5"/>
        <v>0</v>
      </c>
      <c r="U9" s="48" t="s">
        <v>164</v>
      </c>
      <c r="V9" s="50">
        <f t="shared" si="6"/>
        <v>1</v>
      </c>
      <c r="W9" s="67" t="s">
        <v>241</v>
      </c>
      <c r="X9" s="53"/>
      <c r="Y9" s="65" t="s">
        <v>203</v>
      </c>
      <c r="Z9" s="76"/>
      <c r="AA9" s="53" t="str">
        <f>IF(AA37="X","X","")</f>
        <v/>
      </c>
      <c r="AB9" s="65" t="s">
        <v>294</v>
      </c>
      <c r="AC9" s="86">
        <v>300</v>
      </c>
      <c r="AD9" s="78"/>
      <c r="AE9" s="55">
        <f t="shared" si="7"/>
        <v>0</v>
      </c>
      <c r="AF9" s="65" t="s">
        <v>319</v>
      </c>
      <c r="AG9" s="50">
        <f t="shared" si="8"/>
        <v>0</v>
      </c>
      <c r="AH9" s="65" t="s">
        <v>351</v>
      </c>
      <c r="AI9" s="86">
        <v>150</v>
      </c>
      <c r="AJ9" s="60"/>
      <c r="AK9" s="55">
        <f t="shared" si="9"/>
        <v>0</v>
      </c>
      <c r="AL9" s="65" t="s">
        <v>386</v>
      </c>
      <c r="AM9" s="86">
        <v>100</v>
      </c>
      <c r="AN9" s="78"/>
      <c r="AO9" s="55">
        <f t="shared" si="10"/>
        <v>0</v>
      </c>
      <c r="AP9" s="65" t="s">
        <v>448</v>
      </c>
      <c r="AQ9" s="86">
        <v>9</v>
      </c>
      <c r="AR9" s="158"/>
      <c r="AS9" s="78">
        <v>8</v>
      </c>
      <c r="AT9" s="158"/>
      <c r="AU9" s="158">
        <f t="shared" si="11"/>
        <v>0</v>
      </c>
      <c r="AV9" s="65" t="s">
        <v>468</v>
      </c>
      <c r="AW9" s="50">
        <f t="shared" si="12"/>
        <v>0</v>
      </c>
      <c r="AX9" s="65" t="s">
        <v>512</v>
      </c>
    </row>
    <row r="10" spans="1:50" ht="15.75" x14ac:dyDescent="0.25">
      <c r="A10" s="171"/>
      <c r="B10" s="40" t="s">
        <v>24</v>
      </c>
      <c r="C10" s="44"/>
      <c r="D10" s="45" t="s">
        <v>0</v>
      </c>
      <c r="E10" s="42" t="s">
        <v>108</v>
      </c>
      <c r="F10" s="2" t="str">
        <f t="shared" si="0"/>
        <v>X</v>
      </c>
      <c r="G10" s="34" t="s">
        <v>22</v>
      </c>
      <c r="H10" s="8" t="s">
        <v>23</v>
      </c>
      <c r="I10" s="1"/>
      <c r="J10" s="35"/>
      <c r="K10" s="35" t="str">
        <f t="shared" si="1"/>
        <v/>
      </c>
      <c r="L10" s="35"/>
      <c r="M10" s="35" t="str">
        <f t="shared" si="2"/>
        <v/>
      </c>
      <c r="N10" s="35"/>
      <c r="O10" s="35" t="str">
        <f t="shared" si="3"/>
        <v/>
      </c>
      <c r="P10" s="35"/>
      <c r="Q10" s="2" t="str">
        <f t="shared" si="4"/>
        <v/>
      </c>
      <c r="R10" s="44">
        <v>75</v>
      </c>
      <c r="S10" s="53"/>
      <c r="T10" s="55">
        <f t="shared" si="5"/>
        <v>0</v>
      </c>
      <c r="U10" s="48" t="s">
        <v>165</v>
      </c>
      <c r="V10" s="50">
        <f t="shared" si="6"/>
        <v>1</v>
      </c>
      <c r="W10" s="67" t="s">
        <v>242</v>
      </c>
      <c r="X10" s="53"/>
      <c r="Y10" s="65" t="s">
        <v>204</v>
      </c>
      <c r="Z10" s="76"/>
      <c r="AA10" s="53" t="str">
        <f>IF(AA36="X","X","")</f>
        <v/>
      </c>
      <c r="AB10" s="65" t="s">
        <v>281</v>
      </c>
      <c r="AC10" s="86">
        <v>325</v>
      </c>
      <c r="AD10" s="78"/>
      <c r="AE10" s="55">
        <f t="shared" si="7"/>
        <v>0</v>
      </c>
      <c r="AF10" s="65" t="s">
        <v>320</v>
      </c>
      <c r="AG10" s="50">
        <f t="shared" si="8"/>
        <v>0</v>
      </c>
      <c r="AH10" s="65" t="s">
        <v>352</v>
      </c>
      <c r="AI10" s="86">
        <v>100</v>
      </c>
      <c r="AJ10" s="60"/>
      <c r="AK10" s="55">
        <f t="shared" si="9"/>
        <v>0</v>
      </c>
      <c r="AL10" s="65" t="s">
        <v>387</v>
      </c>
      <c r="AM10" s="86">
        <v>140</v>
      </c>
      <c r="AN10" s="78"/>
      <c r="AO10" s="55">
        <f t="shared" si="10"/>
        <v>0</v>
      </c>
      <c r="AP10" s="65" t="s">
        <v>447</v>
      </c>
      <c r="AQ10" s="86">
        <v>8</v>
      </c>
      <c r="AR10" s="158"/>
      <c r="AS10" s="78">
        <v>8</v>
      </c>
      <c r="AT10" s="158"/>
      <c r="AU10" s="158">
        <f t="shared" si="11"/>
        <v>0</v>
      </c>
      <c r="AV10" s="65" t="s">
        <v>469</v>
      </c>
      <c r="AW10" s="50">
        <f t="shared" si="12"/>
        <v>0</v>
      </c>
      <c r="AX10" s="65" t="s">
        <v>509</v>
      </c>
    </row>
    <row r="11" spans="1:50" ht="15.75" x14ac:dyDescent="0.25">
      <c r="A11" s="171"/>
      <c r="B11" s="40" t="s">
        <v>27</v>
      </c>
      <c r="C11" s="44"/>
      <c r="D11" s="45" t="s">
        <v>0</v>
      </c>
      <c r="E11" s="42" t="s">
        <v>110</v>
      </c>
      <c r="F11" s="2" t="str">
        <f t="shared" si="0"/>
        <v>X</v>
      </c>
      <c r="G11" s="34" t="s">
        <v>25</v>
      </c>
      <c r="H11" s="8" t="s">
        <v>26</v>
      </c>
      <c r="I11" s="1"/>
      <c r="J11" s="35"/>
      <c r="K11" s="35" t="str">
        <f t="shared" si="1"/>
        <v/>
      </c>
      <c r="L11" s="35"/>
      <c r="M11" s="35" t="str">
        <f t="shared" si="2"/>
        <v/>
      </c>
      <c r="N11" s="35"/>
      <c r="O11" s="35" t="str">
        <f t="shared" si="3"/>
        <v/>
      </c>
      <c r="P11" s="35"/>
      <c r="Q11" s="2" t="str">
        <f t="shared" si="4"/>
        <v/>
      </c>
      <c r="R11" s="50">
        <v>22</v>
      </c>
      <c r="S11" s="53"/>
      <c r="T11" s="55">
        <f t="shared" si="5"/>
        <v>0</v>
      </c>
      <c r="U11" s="48" t="s">
        <v>166</v>
      </c>
      <c r="V11" s="50">
        <f t="shared" si="6"/>
        <v>1</v>
      </c>
      <c r="W11" s="67" t="s">
        <v>243</v>
      </c>
      <c r="X11" s="53"/>
      <c r="Y11" s="65" t="s">
        <v>205</v>
      </c>
      <c r="Z11" s="76"/>
      <c r="AA11" s="53" t="str">
        <f>IF(AA39="X","X","")</f>
        <v/>
      </c>
      <c r="AB11" s="65" t="s">
        <v>300</v>
      </c>
      <c r="AC11" s="86">
        <v>55</v>
      </c>
      <c r="AD11" s="78"/>
      <c r="AE11" s="55">
        <f t="shared" si="7"/>
        <v>0</v>
      </c>
      <c r="AF11" s="65" t="s">
        <v>321</v>
      </c>
      <c r="AG11" s="50">
        <f t="shared" si="8"/>
        <v>0</v>
      </c>
      <c r="AH11" s="65" t="s">
        <v>353</v>
      </c>
      <c r="AI11" s="86">
        <v>120</v>
      </c>
      <c r="AJ11" s="60"/>
      <c r="AK11" s="55">
        <f t="shared" si="9"/>
        <v>0</v>
      </c>
      <c r="AL11" s="65" t="s">
        <v>388</v>
      </c>
      <c r="AM11" s="86">
        <v>44</v>
      </c>
      <c r="AN11" s="78"/>
      <c r="AO11" s="55">
        <f t="shared" si="10"/>
        <v>0</v>
      </c>
      <c r="AP11" s="65" t="s">
        <v>446</v>
      </c>
      <c r="AQ11" s="86">
        <v>9</v>
      </c>
      <c r="AR11" s="158"/>
      <c r="AS11" s="78">
        <v>8</v>
      </c>
      <c r="AT11" s="158"/>
      <c r="AU11" s="158">
        <f t="shared" si="11"/>
        <v>0</v>
      </c>
      <c r="AV11" s="65" t="s">
        <v>470</v>
      </c>
      <c r="AW11" s="50">
        <f t="shared" si="12"/>
        <v>0</v>
      </c>
      <c r="AX11" s="65" t="s">
        <v>510</v>
      </c>
    </row>
    <row r="12" spans="1:50" ht="15.75" x14ac:dyDescent="0.25">
      <c r="A12" s="171"/>
      <c r="B12" s="40" t="s">
        <v>30</v>
      </c>
      <c r="C12" s="44"/>
      <c r="D12" s="45" t="s">
        <v>0</v>
      </c>
      <c r="E12" s="42" t="s">
        <v>111</v>
      </c>
      <c r="F12" s="2" t="str">
        <f t="shared" si="0"/>
        <v>X</v>
      </c>
      <c r="G12" s="34" t="s">
        <v>28</v>
      </c>
      <c r="H12" s="8" t="s">
        <v>29</v>
      </c>
      <c r="I12" s="1"/>
      <c r="J12" s="35"/>
      <c r="K12" s="35" t="str">
        <f t="shared" si="1"/>
        <v/>
      </c>
      <c r="L12" s="35"/>
      <c r="M12" s="35" t="str">
        <f t="shared" si="2"/>
        <v/>
      </c>
      <c r="N12" s="35"/>
      <c r="O12" s="35" t="str">
        <f t="shared" si="3"/>
        <v/>
      </c>
      <c r="P12" s="35"/>
      <c r="Q12" s="2" t="str">
        <f t="shared" si="4"/>
        <v/>
      </c>
      <c r="R12" s="50">
        <v>81</v>
      </c>
      <c r="S12" s="53"/>
      <c r="T12" s="55">
        <f t="shared" si="5"/>
        <v>0</v>
      </c>
      <c r="U12" s="48" t="s">
        <v>167</v>
      </c>
      <c r="V12" s="50">
        <f t="shared" si="6"/>
        <v>1</v>
      </c>
      <c r="W12" s="67" t="s">
        <v>244</v>
      </c>
      <c r="X12" s="53"/>
      <c r="Y12" s="65" t="s">
        <v>206</v>
      </c>
      <c r="Z12" s="76"/>
      <c r="AA12" s="53" t="str">
        <f>IF(AA36="X","X","")</f>
        <v/>
      </c>
      <c r="AB12" s="65" t="s">
        <v>277</v>
      </c>
      <c r="AC12" s="86">
        <v>230</v>
      </c>
      <c r="AD12" s="78"/>
      <c r="AE12" s="55">
        <f t="shared" si="7"/>
        <v>0</v>
      </c>
      <c r="AF12" s="65" t="s">
        <v>322</v>
      </c>
      <c r="AG12" s="50">
        <f t="shared" si="8"/>
        <v>0</v>
      </c>
      <c r="AH12" s="65" t="s">
        <v>354</v>
      </c>
      <c r="AI12" s="86">
        <v>170</v>
      </c>
      <c r="AJ12" s="60"/>
      <c r="AK12" s="55">
        <f t="shared" si="9"/>
        <v>0</v>
      </c>
      <c r="AL12" s="65" t="s">
        <v>389</v>
      </c>
      <c r="AM12" s="86">
        <v>100</v>
      </c>
      <c r="AN12" s="78"/>
      <c r="AO12" s="55">
        <f t="shared" si="10"/>
        <v>0</v>
      </c>
      <c r="AP12" s="65" t="s">
        <v>445</v>
      </c>
      <c r="AQ12" s="86">
        <v>9</v>
      </c>
      <c r="AR12" s="158"/>
      <c r="AS12" s="78">
        <v>8</v>
      </c>
      <c r="AT12" s="158"/>
      <c r="AU12" s="158">
        <f t="shared" si="11"/>
        <v>0</v>
      </c>
      <c r="AV12" s="65" t="s">
        <v>471</v>
      </c>
      <c r="AW12" s="50">
        <f t="shared" si="12"/>
        <v>0</v>
      </c>
      <c r="AX12" s="65" t="s">
        <v>511</v>
      </c>
    </row>
    <row r="13" spans="1:50" ht="15.75" x14ac:dyDescent="0.25">
      <c r="A13" s="171"/>
      <c r="B13" s="40" t="s">
        <v>33</v>
      </c>
      <c r="C13" s="44"/>
      <c r="D13" s="45" t="s">
        <v>0</v>
      </c>
      <c r="E13" s="42" t="s">
        <v>112</v>
      </c>
      <c r="F13" s="2" t="str">
        <f t="shared" si="0"/>
        <v>X</v>
      </c>
      <c r="G13" s="34" t="s">
        <v>31</v>
      </c>
      <c r="H13" s="8" t="s">
        <v>32</v>
      </c>
      <c r="I13" s="1"/>
      <c r="J13" s="35"/>
      <c r="K13" s="35" t="str">
        <f t="shared" si="1"/>
        <v/>
      </c>
      <c r="L13" s="35"/>
      <c r="M13" s="35" t="str">
        <f t="shared" si="2"/>
        <v/>
      </c>
      <c r="N13" s="35"/>
      <c r="O13" s="35" t="str">
        <f t="shared" si="3"/>
        <v/>
      </c>
      <c r="P13" s="35"/>
      <c r="Q13" s="2" t="str">
        <f t="shared" si="4"/>
        <v/>
      </c>
      <c r="R13" s="50">
        <v>30</v>
      </c>
      <c r="S13" s="53"/>
      <c r="T13" s="55">
        <f t="shared" si="5"/>
        <v>0</v>
      </c>
      <c r="U13" s="48" t="s">
        <v>169</v>
      </c>
      <c r="V13" s="50">
        <f t="shared" si="6"/>
        <v>1</v>
      </c>
      <c r="W13" s="67" t="s">
        <v>245</v>
      </c>
      <c r="X13" s="53"/>
      <c r="Y13" s="65" t="s">
        <v>207</v>
      </c>
      <c r="Z13" s="76"/>
      <c r="AA13" s="53" t="str">
        <f>IF(AA38="X","X","")</f>
        <v/>
      </c>
      <c r="AB13" s="65" t="s">
        <v>286</v>
      </c>
      <c r="AC13" s="86">
        <v>150</v>
      </c>
      <c r="AD13" s="78"/>
      <c r="AE13" s="55">
        <f t="shared" si="7"/>
        <v>0</v>
      </c>
      <c r="AF13" s="65" t="s">
        <v>323</v>
      </c>
      <c r="AG13" s="50">
        <f t="shared" si="8"/>
        <v>0</v>
      </c>
      <c r="AH13" s="65" t="s">
        <v>355</v>
      </c>
      <c r="AI13" s="86">
        <v>110</v>
      </c>
      <c r="AJ13" s="60"/>
      <c r="AK13" s="55">
        <f t="shared" si="9"/>
        <v>0</v>
      </c>
      <c r="AL13" s="65" t="s">
        <v>390</v>
      </c>
      <c r="AM13" s="86">
        <v>140</v>
      </c>
      <c r="AN13" s="78"/>
      <c r="AO13" s="55">
        <f t="shared" si="10"/>
        <v>0</v>
      </c>
      <c r="AP13" s="65" t="s">
        <v>444</v>
      </c>
      <c r="AQ13" s="86">
        <v>9</v>
      </c>
      <c r="AR13" s="158"/>
      <c r="AS13" s="78">
        <v>8</v>
      </c>
      <c r="AT13" s="158"/>
      <c r="AU13" s="158">
        <f t="shared" si="11"/>
        <v>0</v>
      </c>
      <c r="AV13" s="65" t="s">
        <v>472</v>
      </c>
      <c r="AW13" s="50">
        <f t="shared" si="12"/>
        <v>0</v>
      </c>
      <c r="AX13" s="65" t="s">
        <v>513</v>
      </c>
    </row>
    <row r="14" spans="1:50" ht="15.75" x14ac:dyDescent="0.25">
      <c r="A14" s="171"/>
      <c r="B14" s="40" t="s">
        <v>36</v>
      </c>
      <c r="C14" s="44"/>
      <c r="D14" s="45" t="s">
        <v>0</v>
      </c>
      <c r="E14" s="42" t="s">
        <v>113</v>
      </c>
      <c r="F14" s="2" t="str">
        <f t="shared" si="0"/>
        <v>X</v>
      </c>
      <c r="G14" s="34" t="s">
        <v>34</v>
      </c>
      <c r="H14" s="8" t="s">
        <v>35</v>
      </c>
      <c r="I14" s="1"/>
      <c r="J14" s="35"/>
      <c r="K14" s="35" t="str">
        <f t="shared" si="1"/>
        <v/>
      </c>
      <c r="L14" s="35"/>
      <c r="M14" s="35" t="str">
        <f t="shared" si="2"/>
        <v/>
      </c>
      <c r="N14" s="35"/>
      <c r="O14" s="35" t="str">
        <f t="shared" si="3"/>
        <v/>
      </c>
      <c r="P14" s="35"/>
      <c r="Q14" s="2" t="str">
        <f t="shared" si="4"/>
        <v/>
      </c>
      <c r="R14" s="44">
        <v>34</v>
      </c>
      <c r="S14" s="53"/>
      <c r="T14" s="55">
        <f t="shared" si="5"/>
        <v>0</v>
      </c>
      <c r="U14" s="48" t="s">
        <v>170</v>
      </c>
      <c r="V14" s="50">
        <f t="shared" si="6"/>
        <v>1</v>
      </c>
      <c r="W14" s="67" t="s">
        <v>246</v>
      </c>
      <c r="X14" s="53"/>
      <c r="Y14" s="65" t="s">
        <v>208</v>
      </c>
      <c r="Z14" s="76"/>
      <c r="AA14" s="53" t="str">
        <f>IF(AA36="X","X","")</f>
        <v/>
      </c>
      <c r="AB14" s="65" t="s">
        <v>280</v>
      </c>
      <c r="AC14" s="86">
        <v>130</v>
      </c>
      <c r="AD14" s="78"/>
      <c r="AE14" s="55">
        <f t="shared" si="7"/>
        <v>0</v>
      </c>
      <c r="AF14" s="65" t="s">
        <v>324</v>
      </c>
      <c r="AG14" s="50">
        <f t="shared" si="8"/>
        <v>0</v>
      </c>
      <c r="AH14" s="65" t="s">
        <v>356</v>
      </c>
      <c r="AI14" s="86">
        <v>70</v>
      </c>
      <c r="AJ14" s="60"/>
      <c r="AK14" s="55">
        <f t="shared" si="9"/>
        <v>0</v>
      </c>
      <c r="AL14" s="65" t="s">
        <v>391</v>
      </c>
      <c r="AM14" s="86">
        <v>40</v>
      </c>
      <c r="AN14" s="78"/>
      <c r="AO14" s="55">
        <f t="shared" si="10"/>
        <v>0</v>
      </c>
      <c r="AP14" s="65" t="s">
        <v>443</v>
      </c>
      <c r="AQ14" s="86">
        <v>9</v>
      </c>
      <c r="AR14" s="158"/>
      <c r="AS14" s="78">
        <v>8</v>
      </c>
      <c r="AT14" s="158"/>
      <c r="AU14" s="158">
        <f t="shared" si="11"/>
        <v>0</v>
      </c>
      <c r="AV14" s="65" t="s">
        <v>473</v>
      </c>
      <c r="AW14" s="50">
        <f t="shared" si="12"/>
        <v>0</v>
      </c>
      <c r="AX14" s="65" t="s">
        <v>514</v>
      </c>
    </row>
    <row r="15" spans="1:50" ht="15.75" x14ac:dyDescent="0.25">
      <c r="A15" s="171"/>
      <c r="B15" s="40" t="s">
        <v>39</v>
      </c>
      <c r="C15" s="44"/>
      <c r="D15" s="45" t="s">
        <v>0</v>
      </c>
      <c r="E15" s="42" t="s">
        <v>114</v>
      </c>
      <c r="F15" s="2" t="str">
        <f t="shared" si="0"/>
        <v>X</v>
      </c>
      <c r="G15" s="34" t="s">
        <v>37</v>
      </c>
      <c r="H15" s="8" t="s">
        <v>38</v>
      </c>
      <c r="I15" s="1"/>
      <c r="J15" s="35"/>
      <c r="K15" s="35" t="str">
        <f t="shared" si="1"/>
        <v/>
      </c>
      <c r="L15" s="35"/>
      <c r="M15" s="35" t="str">
        <f t="shared" si="2"/>
        <v/>
      </c>
      <c r="N15" s="35"/>
      <c r="O15" s="35" t="str">
        <f t="shared" si="3"/>
        <v/>
      </c>
      <c r="P15" s="35"/>
      <c r="Q15" s="2" t="str">
        <f t="shared" si="4"/>
        <v/>
      </c>
      <c r="R15" s="50">
        <v>61</v>
      </c>
      <c r="S15" s="53"/>
      <c r="T15" s="55">
        <f t="shared" si="5"/>
        <v>0</v>
      </c>
      <c r="U15" s="48" t="s">
        <v>171</v>
      </c>
      <c r="V15" s="50">
        <f t="shared" si="6"/>
        <v>1</v>
      </c>
      <c r="W15" s="67" t="s">
        <v>247</v>
      </c>
      <c r="X15" s="53"/>
      <c r="Y15" s="65" t="s">
        <v>209</v>
      </c>
      <c r="Z15" s="76"/>
      <c r="AA15" s="53" t="str">
        <f>IF(AA38="X","X","")</f>
        <v/>
      </c>
      <c r="AB15" s="65" t="s">
        <v>283</v>
      </c>
      <c r="AC15" s="86">
        <v>175</v>
      </c>
      <c r="AD15" s="78"/>
      <c r="AE15" s="55">
        <f t="shared" si="7"/>
        <v>0</v>
      </c>
      <c r="AF15" s="65" t="s">
        <v>325</v>
      </c>
      <c r="AG15" s="50">
        <f t="shared" si="8"/>
        <v>0</v>
      </c>
      <c r="AH15" s="65" t="s">
        <v>357</v>
      </c>
      <c r="AI15" s="86">
        <v>90</v>
      </c>
      <c r="AJ15" s="60"/>
      <c r="AK15" s="55">
        <f t="shared" si="9"/>
        <v>0</v>
      </c>
      <c r="AL15" s="65" t="s">
        <v>392</v>
      </c>
      <c r="AM15" s="86">
        <v>75</v>
      </c>
      <c r="AN15" s="78"/>
      <c r="AO15" s="55">
        <f t="shared" si="10"/>
        <v>0</v>
      </c>
      <c r="AP15" s="65" t="s">
        <v>442</v>
      </c>
      <c r="AQ15" s="86">
        <v>8</v>
      </c>
      <c r="AR15" s="158"/>
      <c r="AS15" s="78">
        <v>8</v>
      </c>
      <c r="AT15" s="158"/>
      <c r="AU15" s="158">
        <f t="shared" si="11"/>
        <v>0</v>
      </c>
      <c r="AV15" s="65" t="s">
        <v>474</v>
      </c>
      <c r="AW15" s="50">
        <f t="shared" si="12"/>
        <v>0</v>
      </c>
      <c r="AX15" s="65" t="s">
        <v>515</v>
      </c>
    </row>
    <row r="16" spans="1:50" ht="15.75" x14ac:dyDescent="0.25">
      <c r="A16" s="171"/>
      <c r="B16" s="40" t="s">
        <v>42</v>
      </c>
      <c r="C16" s="44"/>
      <c r="D16" s="45" t="s">
        <v>0</v>
      </c>
      <c r="E16" s="42" t="s">
        <v>115</v>
      </c>
      <c r="F16" s="2" t="str">
        <f t="shared" si="0"/>
        <v>X</v>
      </c>
      <c r="G16" s="34" t="s">
        <v>40</v>
      </c>
      <c r="H16" s="8" t="s">
        <v>41</v>
      </c>
      <c r="I16" s="1"/>
      <c r="J16" s="35"/>
      <c r="K16" s="35" t="str">
        <f t="shared" si="1"/>
        <v/>
      </c>
      <c r="L16" s="35"/>
      <c r="M16" s="35" t="str">
        <f t="shared" si="2"/>
        <v/>
      </c>
      <c r="N16" s="35"/>
      <c r="O16" s="35" t="str">
        <f t="shared" si="3"/>
        <v/>
      </c>
      <c r="P16" s="35"/>
      <c r="Q16" s="2" t="str">
        <f t="shared" si="4"/>
        <v/>
      </c>
      <c r="R16" s="50">
        <v>50</v>
      </c>
      <c r="S16" s="53"/>
      <c r="T16" s="55">
        <f t="shared" si="5"/>
        <v>0</v>
      </c>
      <c r="U16" s="48" t="s">
        <v>172</v>
      </c>
      <c r="V16" s="50">
        <f t="shared" si="6"/>
        <v>1</v>
      </c>
      <c r="W16" s="67" t="s">
        <v>248</v>
      </c>
      <c r="X16" s="53"/>
      <c r="Y16" s="65" t="s">
        <v>210</v>
      </c>
      <c r="Z16" s="76"/>
      <c r="AA16" s="53" t="str">
        <f>IF(AA39="X","X","")</f>
        <v/>
      </c>
      <c r="AB16" s="65" t="s">
        <v>301</v>
      </c>
      <c r="AC16" s="86">
        <v>180</v>
      </c>
      <c r="AD16" s="78"/>
      <c r="AE16" s="55">
        <f t="shared" si="7"/>
        <v>0</v>
      </c>
      <c r="AF16" s="65" t="s">
        <v>326</v>
      </c>
      <c r="AG16" s="50">
        <f t="shared" si="8"/>
        <v>0</v>
      </c>
      <c r="AH16" s="65" t="s">
        <v>358</v>
      </c>
      <c r="AI16" s="86">
        <v>150</v>
      </c>
      <c r="AJ16" s="60"/>
      <c r="AK16" s="55">
        <f t="shared" si="9"/>
        <v>0</v>
      </c>
      <c r="AL16" s="65" t="s">
        <v>393</v>
      </c>
      <c r="AM16" s="86">
        <v>125</v>
      </c>
      <c r="AN16" s="78"/>
      <c r="AO16" s="55">
        <f t="shared" si="10"/>
        <v>0</v>
      </c>
      <c r="AP16" s="65" t="s">
        <v>441</v>
      </c>
      <c r="AQ16" s="86">
        <v>6</v>
      </c>
      <c r="AR16" s="158"/>
      <c r="AS16" s="78">
        <v>8</v>
      </c>
      <c r="AT16" s="158"/>
      <c r="AU16" s="158">
        <f t="shared" si="11"/>
        <v>0</v>
      </c>
      <c r="AV16" s="65" t="s">
        <v>475</v>
      </c>
      <c r="AW16" s="50">
        <f t="shared" si="12"/>
        <v>0</v>
      </c>
      <c r="AX16" s="65" t="s">
        <v>516</v>
      </c>
    </row>
    <row r="17" spans="1:50" ht="15.75" x14ac:dyDescent="0.25">
      <c r="A17" s="171"/>
      <c r="B17" s="40" t="s">
        <v>45</v>
      </c>
      <c r="C17" s="44"/>
      <c r="D17" s="45" t="s">
        <v>0</v>
      </c>
      <c r="E17" s="42" t="s">
        <v>116</v>
      </c>
      <c r="F17" s="2" t="str">
        <f t="shared" si="0"/>
        <v>X</v>
      </c>
      <c r="G17" s="34" t="s">
        <v>43</v>
      </c>
      <c r="H17" s="8" t="s">
        <v>44</v>
      </c>
      <c r="I17" s="1"/>
      <c r="J17" s="35"/>
      <c r="K17" s="35" t="str">
        <f t="shared" si="1"/>
        <v/>
      </c>
      <c r="L17" s="35"/>
      <c r="M17" s="35" t="str">
        <f t="shared" si="2"/>
        <v/>
      </c>
      <c r="N17" s="35"/>
      <c r="O17" s="35" t="str">
        <f t="shared" si="3"/>
        <v/>
      </c>
      <c r="P17" s="35"/>
      <c r="Q17" s="2" t="str">
        <f t="shared" si="4"/>
        <v/>
      </c>
      <c r="R17" s="50">
        <v>25</v>
      </c>
      <c r="S17" s="53"/>
      <c r="T17" s="55">
        <f t="shared" si="5"/>
        <v>0</v>
      </c>
      <c r="U17" s="48" t="s">
        <v>173</v>
      </c>
      <c r="V17" s="50">
        <f t="shared" si="6"/>
        <v>1</v>
      </c>
      <c r="W17" s="67" t="s">
        <v>249</v>
      </c>
      <c r="X17" s="53"/>
      <c r="Y17" s="65" t="s">
        <v>211</v>
      </c>
      <c r="Z17" s="76"/>
      <c r="AA17" s="53" t="str">
        <f>IF(AA35="X","X","")</f>
        <v/>
      </c>
      <c r="AB17" s="65" t="s">
        <v>288</v>
      </c>
      <c r="AC17" s="86">
        <v>80</v>
      </c>
      <c r="AD17" s="78"/>
      <c r="AE17" s="55">
        <f t="shared" si="7"/>
        <v>0</v>
      </c>
      <c r="AF17" s="65" t="s">
        <v>327</v>
      </c>
      <c r="AG17" s="50">
        <f t="shared" si="8"/>
        <v>0</v>
      </c>
      <c r="AH17" s="65" t="s">
        <v>359</v>
      </c>
      <c r="AI17" s="86">
        <v>140</v>
      </c>
      <c r="AJ17" s="60"/>
      <c r="AK17" s="55">
        <f t="shared" si="9"/>
        <v>0</v>
      </c>
      <c r="AL17" s="65" t="s">
        <v>394</v>
      </c>
      <c r="AM17" s="86">
        <v>41</v>
      </c>
      <c r="AN17" s="78"/>
      <c r="AO17" s="55">
        <f t="shared" si="10"/>
        <v>0</v>
      </c>
      <c r="AP17" s="65" t="s">
        <v>440</v>
      </c>
      <c r="AQ17" s="86">
        <v>9</v>
      </c>
      <c r="AR17" s="158"/>
      <c r="AS17" s="78">
        <v>8</v>
      </c>
      <c r="AT17" s="158"/>
      <c r="AU17" s="158">
        <f t="shared" si="11"/>
        <v>0</v>
      </c>
      <c r="AV17" s="65" t="s">
        <v>476</v>
      </c>
      <c r="AW17" s="50">
        <f t="shared" si="12"/>
        <v>0</v>
      </c>
      <c r="AX17" s="65" t="s">
        <v>517</v>
      </c>
    </row>
    <row r="18" spans="1:50" ht="15.75" x14ac:dyDescent="0.25">
      <c r="A18" s="171"/>
      <c r="B18" s="40" t="s">
        <v>48</v>
      </c>
      <c r="C18" s="44"/>
      <c r="D18" s="45" t="s">
        <v>0</v>
      </c>
      <c r="E18" s="42" t="s">
        <v>117</v>
      </c>
      <c r="F18" s="2" t="str">
        <f t="shared" si="0"/>
        <v>X</v>
      </c>
      <c r="G18" s="34" t="s">
        <v>46</v>
      </c>
      <c r="H18" s="8" t="s">
        <v>47</v>
      </c>
      <c r="I18" s="1"/>
      <c r="J18" s="35"/>
      <c r="K18" s="35" t="str">
        <f t="shared" si="1"/>
        <v/>
      </c>
      <c r="L18" s="35"/>
      <c r="M18" s="35" t="str">
        <f t="shared" si="2"/>
        <v/>
      </c>
      <c r="N18" s="35"/>
      <c r="O18" s="35" t="str">
        <f t="shared" si="3"/>
        <v/>
      </c>
      <c r="P18" s="35"/>
      <c r="Q18" s="2" t="str">
        <f t="shared" si="4"/>
        <v/>
      </c>
      <c r="R18" s="50">
        <v>35</v>
      </c>
      <c r="S18" s="53"/>
      <c r="T18" s="55">
        <f t="shared" si="5"/>
        <v>0</v>
      </c>
      <c r="U18" s="48" t="s">
        <v>174</v>
      </c>
      <c r="V18" s="50">
        <f t="shared" si="6"/>
        <v>1</v>
      </c>
      <c r="W18" s="67" t="s">
        <v>250</v>
      </c>
      <c r="X18" s="53"/>
      <c r="Y18" s="65" t="s">
        <v>212</v>
      </c>
      <c r="Z18" s="76"/>
      <c r="AA18" s="53" t="str">
        <f>IF(AA37="X","X","")</f>
        <v/>
      </c>
      <c r="AB18" s="65" t="s">
        <v>296</v>
      </c>
      <c r="AC18" s="86">
        <v>100</v>
      </c>
      <c r="AD18" s="78"/>
      <c r="AE18" s="55">
        <f t="shared" si="7"/>
        <v>0</v>
      </c>
      <c r="AF18" s="65" t="s">
        <v>328</v>
      </c>
      <c r="AG18" s="50">
        <f t="shared" si="8"/>
        <v>0</v>
      </c>
      <c r="AH18" s="65" t="s">
        <v>360</v>
      </c>
      <c r="AI18" s="86">
        <v>40</v>
      </c>
      <c r="AJ18" s="60"/>
      <c r="AK18" s="55">
        <f t="shared" si="9"/>
        <v>0</v>
      </c>
      <c r="AL18" s="65" t="s">
        <v>395</v>
      </c>
      <c r="AM18" s="86">
        <v>80</v>
      </c>
      <c r="AN18" s="78"/>
      <c r="AO18" s="55">
        <f t="shared" si="10"/>
        <v>0</v>
      </c>
      <c r="AP18" s="65" t="s">
        <v>439</v>
      </c>
      <c r="AQ18" s="86">
        <v>8</v>
      </c>
      <c r="AR18" s="158"/>
      <c r="AS18" s="78">
        <v>8</v>
      </c>
      <c r="AT18" s="158"/>
      <c r="AU18" s="158">
        <f t="shared" si="11"/>
        <v>0</v>
      </c>
      <c r="AV18" s="65" t="s">
        <v>477</v>
      </c>
      <c r="AW18" s="50">
        <f t="shared" si="12"/>
        <v>0</v>
      </c>
      <c r="AX18" s="65" t="s">
        <v>518</v>
      </c>
    </row>
    <row r="19" spans="1:50" ht="15.75" x14ac:dyDescent="0.25">
      <c r="A19" s="171"/>
      <c r="B19" s="40" t="s">
        <v>51</v>
      </c>
      <c r="C19" s="44"/>
      <c r="D19" s="45" t="s">
        <v>0</v>
      </c>
      <c r="E19" s="42" t="s">
        <v>118</v>
      </c>
      <c r="F19" s="2" t="str">
        <f t="shared" si="0"/>
        <v>X</v>
      </c>
      <c r="G19" s="34" t="s">
        <v>49</v>
      </c>
      <c r="H19" s="8" t="s">
        <v>50</v>
      </c>
      <c r="I19" s="1"/>
      <c r="J19" s="35"/>
      <c r="K19" s="35" t="str">
        <f t="shared" si="1"/>
        <v/>
      </c>
      <c r="L19" s="35"/>
      <c r="M19" s="35" t="str">
        <f t="shared" si="2"/>
        <v/>
      </c>
      <c r="N19" s="35"/>
      <c r="O19" s="35" t="str">
        <f t="shared" si="3"/>
        <v/>
      </c>
      <c r="P19" s="35"/>
      <c r="Q19" s="2" t="str">
        <f t="shared" si="4"/>
        <v/>
      </c>
      <c r="R19" s="50">
        <v>45</v>
      </c>
      <c r="S19" s="53"/>
      <c r="T19" s="55">
        <f t="shared" si="5"/>
        <v>0</v>
      </c>
      <c r="U19" s="48" t="s">
        <v>175</v>
      </c>
      <c r="V19" s="50">
        <f t="shared" si="6"/>
        <v>1</v>
      </c>
      <c r="W19" s="67" t="s">
        <v>251</v>
      </c>
      <c r="X19" s="53"/>
      <c r="Y19" s="65" t="s">
        <v>213</v>
      </c>
      <c r="Z19" s="76"/>
      <c r="AA19" s="53" t="str">
        <f>IF(AA36="X","X","")</f>
        <v/>
      </c>
      <c r="AB19" s="65" t="s">
        <v>278</v>
      </c>
      <c r="AC19" s="86">
        <v>175</v>
      </c>
      <c r="AD19" s="78"/>
      <c r="AE19" s="55">
        <f t="shared" si="7"/>
        <v>0</v>
      </c>
      <c r="AF19" s="65" t="s">
        <v>329</v>
      </c>
      <c r="AG19" s="50">
        <f t="shared" si="8"/>
        <v>0</v>
      </c>
      <c r="AH19" s="65" t="s">
        <v>361</v>
      </c>
      <c r="AI19" s="86">
        <v>120</v>
      </c>
      <c r="AJ19" s="60"/>
      <c r="AK19" s="55">
        <f t="shared" si="9"/>
        <v>0</v>
      </c>
      <c r="AL19" s="65" t="s">
        <v>396</v>
      </c>
      <c r="AM19" s="86">
        <v>90</v>
      </c>
      <c r="AN19" s="78"/>
      <c r="AO19" s="55">
        <f t="shared" si="10"/>
        <v>0</v>
      </c>
      <c r="AP19" s="65" t="s">
        <v>438</v>
      </c>
      <c r="AQ19" s="86">
        <v>9</v>
      </c>
      <c r="AR19" s="158"/>
      <c r="AS19" s="78">
        <v>8</v>
      </c>
      <c r="AT19" s="158"/>
      <c r="AU19" s="158">
        <f t="shared" si="11"/>
        <v>0</v>
      </c>
      <c r="AV19" s="65" t="s">
        <v>478</v>
      </c>
      <c r="AW19" s="50">
        <f t="shared" si="12"/>
        <v>0</v>
      </c>
      <c r="AX19" s="65" t="s">
        <v>519</v>
      </c>
    </row>
    <row r="20" spans="1:50" ht="15.75" x14ac:dyDescent="0.25">
      <c r="A20" s="171"/>
      <c r="B20" s="40" t="s">
        <v>56</v>
      </c>
      <c r="C20" s="44"/>
      <c r="D20" s="45" t="s">
        <v>0</v>
      </c>
      <c r="E20" s="42" t="s">
        <v>119</v>
      </c>
      <c r="F20" s="2" t="str">
        <f t="shared" si="0"/>
        <v>X</v>
      </c>
      <c r="G20" s="34" t="s">
        <v>54</v>
      </c>
      <c r="H20" s="8" t="s">
        <v>55</v>
      </c>
      <c r="I20" s="1"/>
      <c r="J20" s="35"/>
      <c r="K20" s="35" t="str">
        <f t="shared" si="1"/>
        <v/>
      </c>
      <c r="L20" s="35"/>
      <c r="M20" s="35" t="str">
        <f t="shared" si="2"/>
        <v/>
      </c>
      <c r="N20" s="35"/>
      <c r="O20" s="35" t="str">
        <f t="shared" si="3"/>
        <v/>
      </c>
      <c r="P20" s="35"/>
      <c r="Q20" s="2" t="str">
        <f t="shared" si="4"/>
        <v/>
      </c>
      <c r="R20" s="50">
        <v>79</v>
      </c>
      <c r="S20" s="53"/>
      <c r="T20" s="55">
        <f t="shared" si="5"/>
        <v>0</v>
      </c>
      <c r="U20" s="48" t="s">
        <v>176</v>
      </c>
      <c r="V20" s="50">
        <f t="shared" si="6"/>
        <v>1</v>
      </c>
      <c r="W20" s="67" t="s">
        <v>252</v>
      </c>
      <c r="X20" s="53"/>
      <c r="Y20" s="65" t="s">
        <v>214</v>
      </c>
      <c r="Z20" s="76"/>
      <c r="AA20" s="53" t="str">
        <f>IF(AA34="X","X","")</f>
        <v/>
      </c>
      <c r="AB20" s="65" t="s">
        <v>276</v>
      </c>
      <c r="AC20" s="86">
        <v>220</v>
      </c>
      <c r="AD20" s="78"/>
      <c r="AE20" s="55">
        <f t="shared" si="7"/>
        <v>0</v>
      </c>
      <c r="AF20" s="65" t="s">
        <v>330</v>
      </c>
      <c r="AG20" s="50">
        <f t="shared" si="8"/>
        <v>0</v>
      </c>
      <c r="AH20" s="65" t="s">
        <v>362</v>
      </c>
      <c r="AI20" s="86">
        <v>60</v>
      </c>
      <c r="AJ20" s="60"/>
      <c r="AK20" s="55">
        <f t="shared" si="9"/>
        <v>0</v>
      </c>
      <c r="AL20" s="65" t="s">
        <v>397</v>
      </c>
      <c r="AM20" s="86">
        <v>150</v>
      </c>
      <c r="AN20" s="78"/>
      <c r="AO20" s="55">
        <f t="shared" si="10"/>
        <v>0</v>
      </c>
      <c r="AP20" s="65" t="s">
        <v>437</v>
      </c>
      <c r="AQ20" s="86">
        <v>7</v>
      </c>
      <c r="AR20" s="158"/>
      <c r="AS20" s="78">
        <v>8</v>
      </c>
      <c r="AT20" s="158"/>
      <c r="AU20" s="158">
        <f t="shared" si="11"/>
        <v>0</v>
      </c>
      <c r="AV20" s="65" t="s">
        <v>479</v>
      </c>
      <c r="AW20" s="50">
        <f t="shared" si="12"/>
        <v>0</v>
      </c>
      <c r="AX20" s="65" t="s">
        <v>523</v>
      </c>
    </row>
    <row r="21" spans="1:50" ht="15.75" x14ac:dyDescent="0.25">
      <c r="A21" s="171"/>
      <c r="B21" s="40" t="s">
        <v>53</v>
      </c>
      <c r="C21" s="44"/>
      <c r="D21" s="45" t="s">
        <v>0</v>
      </c>
      <c r="E21" s="42" t="s">
        <v>120</v>
      </c>
      <c r="F21" s="2" t="str">
        <f t="shared" si="0"/>
        <v>X</v>
      </c>
      <c r="G21" s="34" t="s">
        <v>7</v>
      </c>
      <c r="H21" s="8" t="s">
        <v>52</v>
      </c>
      <c r="I21" s="1"/>
      <c r="J21" s="35"/>
      <c r="K21" s="35" t="str">
        <f t="shared" si="1"/>
        <v/>
      </c>
      <c r="L21" s="35"/>
      <c r="M21" s="35" t="str">
        <f t="shared" si="2"/>
        <v/>
      </c>
      <c r="N21" s="35"/>
      <c r="O21" s="35" t="str">
        <f t="shared" si="3"/>
        <v/>
      </c>
      <c r="P21" s="35"/>
      <c r="Q21" s="2" t="str">
        <f t="shared" si="4"/>
        <v/>
      </c>
      <c r="R21" s="44">
        <v>71</v>
      </c>
      <c r="S21" s="53"/>
      <c r="T21" s="55">
        <f t="shared" si="5"/>
        <v>0</v>
      </c>
      <c r="U21" s="48" t="s">
        <v>177</v>
      </c>
      <c r="V21" s="50">
        <f t="shared" si="6"/>
        <v>1</v>
      </c>
      <c r="W21" s="67" t="s">
        <v>253</v>
      </c>
      <c r="X21" s="53"/>
      <c r="Y21" s="65" t="s">
        <v>215</v>
      </c>
      <c r="Z21" s="76"/>
      <c r="AA21" s="53" t="str">
        <f>IF(AA35="X","X","")</f>
        <v/>
      </c>
      <c r="AB21" s="65" t="s">
        <v>287</v>
      </c>
      <c r="AC21" s="86">
        <v>140</v>
      </c>
      <c r="AD21" s="78"/>
      <c r="AE21" s="55">
        <f t="shared" si="7"/>
        <v>0</v>
      </c>
      <c r="AF21" s="65" t="s">
        <v>331</v>
      </c>
      <c r="AG21" s="50">
        <f t="shared" si="8"/>
        <v>0</v>
      </c>
      <c r="AH21" s="65" t="s">
        <v>363</v>
      </c>
      <c r="AI21" s="86">
        <v>150</v>
      </c>
      <c r="AJ21" s="60"/>
      <c r="AK21" s="55">
        <f t="shared" si="9"/>
        <v>0</v>
      </c>
      <c r="AL21" s="65" t="s">
        <v>398</v>
      </c>
      <c r="AM21" s="86">
        <v>100</v>
      </c>
      <c r="AN21" s="78"/>
      <c r="AO21" s="55">
        <f t="shared" si="10"/>
        <v>0</v>
      </c>
      <c r="AP21" s="65" t="s">
        <v>436</v>
      </c>
      <c r="AQ21" s="86">
        <v>7</v>
      </c>
      <c r="AR21" s="158"/>
      <c r="AS21" s="78">
        <v>8</v>
      </c>
      <c r="AT21" s="158"/>
      <c r="AU21" s="158">
        <f t="shared" si="11"/>
        <v>0</v>
      </c>
      <c r="AV21" s="65" t="s">
        <v>480</v>
      </c>
      <c r="AW21" s="50">
        <f t="shared" si="12"/>
        <v>0</v>
      </c>
      <c r="AX21" s="65" t="s">
        <v>524</v>
      </c>
    </row>
    <row r="22" spans="1:50" ht="15.75" x14ac:dyDescent="0.25">
      <c r="A22" s="171"/>
      <c r="B22" s="40" t="s">
        <v>58</v>
      </c>
      <c r="C22" s="44"/>
      <c r="D22" s="45" t="s">
        <v>0</v>
      </c>
      <c r="E22" s="42" t="s">
        <v>121</v>
      </c>
      <c r="F22" s="2" t="str">
        <f t="shared" si="0"/>
        <v>X</v>
      </c>
      <c r="G22" s="34" t="s">
        <v>37</v>
      </c>
      <c r="H22" s="8" t="s">
        <v>57</v>
      </c>
      <c r="I22" s="1"/>
      <c r="J22" s="35"/>
      <c r="K22" s="35" t="str">
        <f t="shared" si="1"/>
        <v/>
      </c>
      <c r="L22" s="35"/>
      <c r="M22" s="35" t="str">
        <f t="shared" si="2"/>
        <v/>
      </c>
      <c r="N22" s="35"/>
      <c r="O22" s="35" t="str">
        <f t="shared" si="3"/>
        <v/>
      </c>
      <c r="P22" s="35"/>
      <c r="Q22" s="2" t="str">
        <f t="shared" si="4"/>
        <v/>
      </c>
      <c r="R22" s="50">
        <v>79</v>
      </c>
      <c r="S22" s="53"/>
      <c r="T22" s="55">
        <f t="shared" si="5"/>
        <v>0</v>
      </c>
      <c r="U22" s="48" t="s">
        <v>178</v>
      </c>
      <c r="V22" s="50">
        <f t="shared" si="6"/>
        <v>1</v>
      </c>
      <c r="W22" s="67" t="s">
        <v>254</v>
      </c>
      <c r="X22" s="53"/>
      <c r="Y22" s="65" t="s">
        <v>216</v>
      </c>
      <c r="Z22" s="76"/>
      <c r="AA22" s="53" t="str">
        <f>IF(AA38="X","X","")</f>
        <v/>
      </c>
      <c r="AB22" s="65" t="s">
        <v>282</v>
      </c>
      <c r="AC22" s="86">
        <v>300</v>
      </c>
      <c r="AD22" s="78"/>
      <c r="AE22" s="55">
        <f t="shared" si="7"/>
        <v>0</v>
      </c>
      <c r="AF22" s="65" t="s">
        <v>332</v>
      </c>
      <c r="AG22" s="50">
        <f t="shared" si="8"/>
        <v>0</v>
      </c>
      <c r="AH22" s="65" t="s">
        <v>364</v>
      </c>
      <c r="AI22" s="86">
        <v>140</v>
      </c>
      <c r="AJ22" s="60"/>
      <c r="AK22" s="55">
        <f t="shared" si="9"/>
        <v>0</v>
      </c>
      <c r="AL22" s="65" t="s">
        <v>399</v>
      </c>
      <c r="AM22" s="86">
        <v>160</v>
      </c>
      <c r="AN22" s="78"/>
      <c r="AO22" s="55">
        <f t="shared" si="10"/>
        <v>0</v>
      </c>
      <c r="AP22" s="65" t="s">
        <v>435</v>
      </c>
      <c r="AQ22" s="86">
        <v>9</v>
      </c>
      <c r="AR22" s="158"/>
      <c r="AS22" s="78">
        <v>8</v>
      </c>
      <c r="AT22" s="158"/>
      <c r="AU22" s="158">
        <f t="shared" si="11"/>
        <v>0</v>
      </c>
      <c r="AV22" s="65" t="s">
        <v>481</v>
      </c>
      <c r="AW22" s="50">
        <f t="shared" si="12"/>
        <v>0</v>
      </c>
      <c r="AX22" s="65" t="s">
        <v>525</v>
      </c>
    </row>
    <row r="23" spans="1:50" ht="15.75" x14ac:dyDescent="0.25">
      <c r="A23" s="171"/>
      <c r="B23" s="40" t="s">
        <v>61</v>
      </c>
      <c r="C23" s="44"/>
      <c r="D23" s="45" t="s">
        <v>0</v>
      </c>
      <c r="E23" s="42" t="s">
        <v>122</v>
      </c>
      <c r="F23" s="2" t="str">
        <f t="shared" si="0"/>
        <v>X</v>
      </c>
      <c r="G23" s="34" t="s">
        <v>59</v>
      </c>
      <c r="H23" s="8" t="s">
        <v>60</v>
      </c>
      <c r="I23" s="1"/>
      <c r="J23" s="35"/>
      <c r="K23" s="35" t="str">
        <f t="shared" si="1"/>
        <v/>
      </c>
      <c r="L23" s="35"/>
      <c r="M23" s="35" t="str">
        <f t="shared" si="2"/>
        <v/>
      </c>
      <c r="N23" s="35"/>
      <c r="O23" s="35" t="str">
        <f t="shared" si="3"/>
        <v/>
      </c>
      <c r="P23" s="35"/>
      <c r="Q23" s="2" t="str">
        <f t="shared" si="4"/>
        <v/>
      </c>
      <c r="R23" s="50">
        <v>55</v>
      </c>
      <c r="S23" s="53"/>
      <c r="T23" s="55">
        <f t="shared" si="5"/>
        <v>0</v>
      </c>
      <c r="U23" s="48" t="s">
        <v>179</v>
      </c>
      <c r="V23" s="50">
        <f t="shared" si="6"/>
        <v>1</v>
      </c>
      <c r="W23" s="67" t="s">
        <v>255</v>
      </c>
      <c r="X23" s="53"/>
      <c r="Y23" s="65" t="s">
        <v>217</v>
      </c>
      <c r="Z23" s="76"/>
      <c r="AA23" s="53" t="str">
        <f>IF(AA35="X","X","")</f>
        <v/>
      </c>
      <c r="AB23" s="65" t="s">
        <v>289</v>
      </c>
      <c r="AC23" s="86">
        <v>275</v>
      </c>
      <c r="AD23" s="78"/>
      <c r="AE23" s="55">
        <f t="shared" si="7"/>
        <v>0</v>
      </c>
      <c r="AF23" s="65" t="s">
        <v>333</v>
      </c>
      <c r="AG23" s="50">
        <f t="shared" si="8"/>
        <v>0</v>
      </c>
      <c r="AH23" s="65" t="s">
        <v>365</v>
      </c>
      <c r="AI23" s="86">
        <v>125</v>
      </c>
      <c r="AJ23" s="60"/>
      <c r="AK23" s="55">
        <f t="shared" si="9"/>
        <v>0</v>
      </c>
      <c r="AL23" s="65" t="s">
        <v>400</v>
      </c>
      <c r="AM23" s="86">
        <v>120</v>
      </c>
      <c r="AN23" s="78"/>
      <c r="AO23" s="55">
        <f t="shared" si="10"/>
        <v>0</v>
      </c>
      <c r="AP23" s="65" t="s">
        <v>434</v>
      </c>
      <c r="AQ23" s="86">
        <v>7</v>
      </c>
      <c r="AR23" s="158"/>
      <c r="AS23" s="78">
        <v>8</v>
      </c>
      <c r="AT23" s="158"/>
      <c r="AU23" s="158">
        <f t="shared" si="11"/>
        <v>0</v>
      </c>
      <c r="AV23" s="65" t="s">
        <v>482</v>
      </c>
      <c r="AW23" s="50">
        <f t="shared" si="12"/>
        <v>0</v>
      </c>
      <c r="AX23" s="65" t="s">
        <v>526</v>
      </c>
    </row>
    <row r="24" spans="1:50" ht="15.75" x14ac:dyDescent="0.25">
      <c r="A24" s="171"/>
      <c r="B24" s="40" t="s">
        <v>64</v>
      </c>
      <c r="C24" s="44"/>
      <c r="D24" s="45" t="s">
        <v>0</v>
      </c>
      <c r="E24" s="42" t="s">
        <v>157</v>
      </c>
      <c r="F24" s="2" t="str">
        <f t="shared" si="0"/>
        <v>X</v>
      </c>
      <c r="G24" s="34" t="s">
        <v>62</v>
      </c>
      <c r="H24" s="8" t="s">
        <v>63</v>
      </c>
      <c r="I24" s="1"/>
      <c r="J24" s="35"/>
      <c r="K24" s="35" t="str">
        <f t="shared" si="1"/>
        <v/>
      </c>
      <c r="L24" s="35"/>
      <c r="M24" s="35" t="str">
        <f t="shared" si="2"/>
        <v/>
      </c>
      <c r="N24" s="35"/>
      <c r="O24" s="35" t="str">
        <f t="shared" si="3"/>
        <v/>
      </c>
      <c r="P24" s="35"/>
      <c r="Q24" s="2" t="str">
        <f t="shared" si="4"/>
        <v/>
      </c>
      <c r="R24" s="50">
        <v>135</v>
      </c>
      <c r="S24" s="53"/>
      <c r="T24" s="55">
        <f t="shared" si="5"/>
        <v>0</v>
      </c>
      <c r="U24" s="48" t="s">
        <v>180</v>
      </c>
      <c r="V24" s="50">
        <f t="shared" si="6"/>
        <v>1</v>
      </c>
      <c r="W24" s="67" t="s">
        <v>256</v>
      </c>
      <c r="X24" s="53"/>
      <c r="Y24" s="65" t="s">
        <v>218</v>
      </c>
      <c r="Z24" s="76"/>
      <c r="AA24" s="53" t="str">
        <f>IF(AA37="X","X","")</f>
        <v/>
      </c>
      <c r="AB24" s="65" t="s">
        <v>292</v>
      </c>
      <c r="AC24" s="86">
        <v>320</v>
      </c>
      <c r="AD24" s="78"/>
      <c r="AE24" s="55">
        <f t="shared" si="7"/>
        <v>0</v>
      </c>
      <c r="AF24" s="65" t="s">
        <v>334</v>
      </c>
      <c r="AG24" s="50">
        <f t="shared" si="8"/>
        <v>0</v>
      </c>
      <c r="AH24" s="65" t="s">
        <v>366</v>
      </c>
      <c r="AI24" s="86">
        <v>100</v>
      </c>
      <c r="AJ24" s="60"/>
      <c r="AK24" s="55">
        <f t="shared" si="9"/>
        <v>0</v>
      </c>
      <c r="AL24" s="65" t="s">
        <v>401</v>
      </c>
      <c r="AM24" s="86">
        <v>160</v>
      </c>
      <c r="AN24" s="78"/>
      <c r="AO24" s="55">
        <f t="shared" si="10"/>
        <v>0</v>
      </c>
      <c r="AP24" s="65" t="s">
        <v>433</v>
      </c>
      <c r="AQ24" s="86">
        <v>9</v>
      </c>
      <c r="AR24" s="158"/>
      <c r="AS24" s="78">
        <v>7</v>
      </c>
      <c r="AT24" s="158"/>
      <c r="AU24" s="158">
        <f t="shared" si="11"/>
        <v>0</v>
      </c>
      <c r="AV24" s="65" t="s">
        <v>483</v>
      </c>
      <c r="AW24" s="50">
        <f t="shared" si="12"/>
        <v>0</v>
      </c>
      <c r="AX24" s="65" t="s">
        <v>527</v>
      </c>
    </row>
    <row r="25" spans="1:50" ht="15.75" x14ac:dyDescent="0.25">
      <c r="A25" s="171"/>
      <c r="B25" s="40" t="s">
        <v>67</v>
      </c>
      <c r="C25" s="44"/>
      <c r="D25" s="45" t="s">
        <v>0</v>
      </c>
      <c r="E25" s="42" t="s">
        <v>123</v>
      </c>
      <c r="F25" s="2" t="str">
        <f t="shared" si="0"/>
        <v>X</v>
      </c>
      <c r="G25" s="34" t="s">
        <v>65</v>
      </c>
      <c r="H25" s="8" t="s">
        <v>66</v>
      </c>
      <c r="I25" s="1"/>
      <c r="J25" s="35"/>
      <c r="K25" s="35" t="str">
        <f t="shared" si="1"/>
        <v/>
      </c>
      <c r="L25" s="35"/>
      <c r="M25" s="35" t="str">
        <f t="shared" si="2"/>
        <v/>
      </c>
      <c r="N25" s="35"/>
      <c r="O25" s="35" t="str">
        <f t="shared" si="3"/>
        <v/>
      </c>
      <c r="P25" s="35"/>
      <c r="Q25" s="2" t="str">
        <f t="shared" si="4"/>
        <v/>
      </c>
      <c r="R25" s="50">
        <v>35</v>
      </c>
      <c r="S25" s="53"/>
      <c r="T25" s="55">
        <f t="shared" si="5"/>
        <v>0</v>
      </c>
      <c r="U25" s="48" t="s">
        <v>181</v>
      </c>
      <c r="V25" s="50">
        <f t="shared" si="6"/>
        <v>1</v>
      </c>
      <c r="W25" s="67" t="s">
        <v>257</v>
      </c>
      <c r="X25" s="53"/>
      <c r="Y25" s="65" t="s">
        <v>219</v>
      </c>
      <c r="Z25" s="76"/>
      <c r="AA25" s="53" t="str">
        <f>IF(AA39="X","X","")</f>
        <v/>
      </c>
      <c r="AB25" s="65" t="s">
        <v>297</v>
      </c>
      <c r="AC25" s="86">
        <v>125</v>
      </c>
      <c r="AD25" s="78"/>
      <c r="AE25" s="55">
        <f t="shared" si="7"/>
        <v>0</v>
      </c>
      <c r="AF25" s="65" t="s">
        <v>335</v>
      </c>
      <c r="AG25" s="50">
        <f t="shared" si="8"/>
        <v>0</v>
      </c>
      <c r="AH25" s="65" t="s">
        <v>367</v>
      </c>
      <c r="AI25" s="86">
        <v>120</v>
      </c>
      <c r="AJ25" s="60"/>
      <c r="AK25" s="55">
        <f t="shared" si="9"/>
        <v>0</v>
      </c>
      <c r="AL25" s="65" t="s">
        <v>402</v>
      </c>
      <c r="AM25" s="86">
        <v>90</v>
      </c>
      <c r="AN25" s="78"/>
      <c r="AO25" s="55">
        <f t="shared" si="10"/>
        <v>0</v>
      </c>
      <c r="AP25" s="65" t="s">
        <v>432</v>
      </c>
      <c r="AQ25" s="86">
        <v>9</v>
      </c>
      <c r="AR25" s="158"/>
      <c r="AS25" s="78">
        <v>8</v>
      </c>
      <c r="AT25" s="158"/>
      <c r="AU25" s="158">
        <f t="shared" si="11"/>
        <v>0</v>
      </c>
      <c r="AV25" s="65" t="s">
        <v>484</v>
      </c>
      <c r="AW25" s="50">
        <f t="shared" si="12"/>
        <v>0</v>
      </c>
      <c r="AX25" s="65" t="s">
        <v>528</v>
      </c>
    </row>
    <row r="26" spans="1:50" ht="15.75" x14ac:dyDescent="0.25">
      <c r="A26" s="171"/>
      <c r="B26" s="40" t="s">
        <v>70</v>
      </c>
      <c r="C26" s="44"/>
      <c r="D26" s="45" t="s">
        <v>0</v>
      </c>
      <c r="E26" s="42" t="s">
        <v>124</v>
      </c>
      <c r="F26" s="2" t="str">
        <f t="shared" si="0"/>
        <v>X</v>
      </c>
      <c r="G26" s="34" t="s">
        <v>68</v>
      </c>
      <c r="H26" s="8" t="s">
        <v>69</v>
      </c>
      <c r="I26" s="1"/>
      <c r="J26" s="35"/>
      <c r="K26" s="35" t="str">
        <f t="shared" si="1"/>
        <v/>
      </c>
      <c r="L26" s="35"/>
      <c r="M26" s="35" t="str">
        <f t="shared" si="2"/>
        <v/>
      </c>
      <c r="N26" s="35"/>
      <c r="O26" s="35" t="str">
        <f t="shared" si="3"/>
        <v/>
      </c>
      <c r="P26" s="35"/>
      <c r="Q26" s="2" t="str">
        <f t="shared" si="4"/>
        <v/>
      </c>
      <c r="R26" s="50">
        <v>70</v>
      </c>
      <c r="S26" s="53"/>
      <c r="T26" s="55">
        <f t="shared" si="5"/>
        <v>0</v>
      </c>
      <c r="U26" s="48" t="s">
        <v>182</v>
      </c>
      <c r="V26" s="50">
        <f t="shared" si="6"/>
        <v>1</v>
      </c>
      <c r="W26" s="67" t="s">
        <v>258</v>
      </c>
      <c r="X26" s="53"/>
      <c r="Y26" s="65" t="s">
        <v>220</v>
      </c>
      <c r="Z26" s="76"/>
      <c r="AA26" s="53" t="str">
        <f>IF(AA39="X","X","")</f>
        <v/>
      </c>
      <c r="AB26" s="65" t="s">
        <v>298</v>
      </c>
      <c r="AC26" s="86">
        <v>285</v>
      </c>
      <c r="AD26" s="78"/>
      <c r="AE26" s="55">
        <f t="shared" si="7"/>
        <v>0</v>
      </c>
      <c r="AF26" s="65" t="s">
        <v>336</v>
      </c>
      <c r="AG26" s="50">
        <f t="shared" si="8"/>
        <v>0</v>
      </c>
      <c r="AH26" s="65" t="s">
        <v>368</v>
      </c>
      <c r="AI26" s="86">
        <v>160</v>
      </c>
      <c r="AJ26" s="60"/>
      <c r="AK26" s="55">
        <f t="shared" si="9"/>
        <v>0</v>
      </c>
      <c r="AL26" s="65" t="s">
        <v>403</v>
      </c>
      <c r="AM26" s="86">
        <v>100</v>
      </c>
      <c r="AN26" s="78"/>
      <c r="AO26" s="55">
        <f t="shared" si="10"/>
        <v>0</v>
      </c>
      <c r="AP26" s="65" t="s">
        <v>431</v>
      </c>
      <c r="AQ26" s="86">
        <v>7</v>
      </c>
      <c r="AR26" s="158"/>
      <c r="AS26" s="78">
        <v>8</v>
      </c>
      <c r="AT26" s="158"/>
      <c r="AU26" s="158">
        <f t="shared" si="11"/>
        <v>0</v>
      </c>
      <c r="AV26" s="65" t="s">
        <v>485</v>
      </c>
      <c r="AW26" s="50">
        <f t="shared" si="12"/>
        <v>0</v>
      </c>
      <c r="AX26" s="65" t="s">
        <v>529</v>
      </c>
    </row>
    <row r="27" spans="1:50" ht="15.75" x14ac:dyDescent="0.25">
      <c r="A27" s="171"/>
      <c r="B27" s="40" t="s">
        <v>71</v>
      </c>
      <c r="C27" s="44"/>
      <c r="D27" s="45" t="s">
        <v>0</v>
      </c>
      <c r="E27" s="42" t="s">
        <v>125</v>
      </c>
      <c r="F27" s="2" t="str">
        <f t="shared" si="0"/>
        <v>X</v>
      </c>
      <c r="G27" s="34" t="s">
        <v>7</v>
      </c>
      <c r="H27" s="8" t="s">
        <v>72</v>
      </c>
      <c r="I27" s="1"/>
      <c r="J27" s="35"/>
      <c r="K27" s="35" t="str">
        <f t="shared" si="1"/>
        <v/>
      </c>
      <c r="L27" s="35"/>
      <c r="M27" s="35" t="str">
        <f t="shared" si="2"/>
        <v/>
      </c>
      <c r="N27" s="35"/>
      <c r="O27" s="35" t="str">
        <f t="shared" si="3"/>
        <v/>
      </c>
      <c r="P27" s="35"/>
      <c r="Q27" s="2" t="str">
        <f t="shared" si="4"/>
        <v/>
      </c>
      <c r="R27" s="50">
        <v>20</v>
      </c>
      <c r="S27" s="53"/>
      <c r="T27" s="55">
        <f t="shared" si="5"/>
        <v>0</v>
      </c>
      <c r="U27" s="48" t="s">
        <v>183</v>
      </c>
      <c r="V27" s="50">
        <f t="shared" si="6"/>
        <v>1</v>
      </c>
      <c r="W27" s="67" t="s">
        <v>259</v>
      </c>
      <c r="X27" s="53"/>
      <c r="Y27" s="65" t="s">
        <v>221</v>
      </c>
      <c r="Z27" s="76"/>
      <c r="AA27" s="53" t="str">
        <f>IF(AA38="X","X","")</f>
        <v/>
      </c>
      <c r="AB27" s="65" t="s">
        <v>284</v>
      </c>
      <c r="AC27" s="86">
        <v>70</v>
      </c>
      <c r="AD27" s="78"/>
      <c r="AE27" s="55">
        <f t="shared" si="7"/>
        <v>0</v>
      </c>
      <c r="AF27" s="65" t="s">
        <v>337</v>
      </c>
      <c r="AG27" s="50">
        <f t="shared" si="8"/>
        <v>0</v>
      </c>
      <c r="AH27" s="65" t="s">
        <v>369</v>
      </c>
      <c r="AI27" s="86">
        <v>110</v>
      </c>
      <c r="AJ27" s="60"/>
      <c r="AK27" s="55">
        <f t="shared" si="9"/>
        <v>0</v>
      </c>
      <c r="AL27" s="65" t="s">
        <v>404</v>
      </c>
      <c r="AM27" s="86">
        <v>57</v>
      </c>
      <c r="AN27" s="78"/>
      <c r="AO27" s="55">
        <f t="shared" si="10"/>
        <v>0</v>
      </c>
      <c r="AP27" s="65" t="s">
        <v>429</v>
      </c>
      <c r="AQ27" s="86">
        <v>9</v>
      </c>
      <c r="AR27" s="158"/>
      <c r="AS27" s="78">
        <v>8</v>
      </c>
      <c r="AT27" s="158"/>
      <c r="AU27" s="158">
        <f t="shared" si="11"/>
        <v>0</v>
      </c>
      <c r="AV27" s="65" t="s">
        <v>486</v>
      </c>
      <c r="AW27" s="50">
        <f t="shared" si="12"/>
        <v>0</v>
      </c>
      <c r="AX27" s="65" t="s">
        <v>530</v>
      </c>
    </row>
    <row r="28" spans="1:50" ht="15.75" x14ac:dyDescent="0.25">
      <c r="A28" s="171"/>
      <c r="B28" s="40" t="s">
        <v>75</v>
      </c>
      <c r="C28" s="44"/>
      <c r="D28" s="45" t="s">
        <v>0</v>
      </c>
      <c r="E28" s="42" t="s">
        <v>126</v>
      </c>
      <c r="F28" s="2" t="str">
        <f t="shared" si="0"/>
        <v>X</v>
      </c>
      <c r="G28" s="34" t="s">
        <v>73</v>
      </c>
      <c r="H28" s="8" t="s">
        <v>74</v>
      </c>
      <c r="I28" s="1"/>
      <c r="J28" s="35"/>
      <c r="K28" s="35" t="str">
        <f t="shared" si="1"/>
        <v/>
      </c>
      <c r="L28" s="35"/>
      <c r="M28" s="35" t="str">
        <f t="shared" si="2"/>
        <v/>
      </c>
      <c r="N28" s="35"/>
      <c r="O28" s="35" t="str">
        <f t="shared" si="3"/>
        <v/>
      </c>
      <c r="P28" s="35"/>
      <c r="Q28" s="2" t="str">
        <f t="shared" si="4"/>
        <v/>
      </c>
      <c r="R28" s="44">
        <v>89</v>
      </c>
      <c r="S28" s="53"/>
      <c r="T28" s="55">
        <f t="shared" si="5"/>
        <v>0</v>
      </c>
      <c r="U28" s="48" t="s">
        <v>184</v>
      </c>
      <c r="V28" s="50">
        <f t="shared" si="6"/>
        <v>1</v>
      </c>
      <c r="W28" s="67" t="s">
        <v>260</v>
      </c>
      <c r="X28" s="53"/>
      <c r="Y28" s="65" t="s">
        <v>222</v>
      </c>
      <c r="Z28" s="76"/>
      <c r="AA28" s="53" t="str">
        <f>IF(AA37="X","X","")</f>
        <v/>
      </c>
      <c r="AB28" s="65" t="s">
        <v>293</v>
      </c>
      <c r="AC28" s="86">
        <v>275</v>
      </c>
      <c r="AD28" s="78"/>
      <c r="AE28" s="55">
        <f t="shared" si="7"/>
        <v>0</v>
      </c>
      <c r="AF28" s="65" t="s">
        <v>338</v>
      </c>
      <c r="AG28" s="50">
        <f t="shared" si="8"/>
        <v>0</v>
      </c>
      <c r="AH28" s="65" t="s">
        <v>370</v>
      </c>
      <c r="AI28" s="86">
        <v>70</v>
      </c>
      <c r="AJ28" s="60"/>
      <c r="AK28" s="55">
        <f t="shared" si="9"/>
        <v>0</v>
      </c>
      <c r="AL28" s="65" t="s">
        <v>405</v>
      </c>
      <c r="AM28" s="86">
        <v>200</v>
      </c>
      <c r="AN28" s="78"/>
      <c r="AO28" s="55">
        <f t="shared" si="10"/>
        <v>0</v>
      </c>
      <c r="AP28" s="65" t="s">
        <v>430</v>
      </c>
      <c r="AQ28" s="86">
        <v>9</v>
      </c>
      <c r="AR28" s="158"/>
      <c r="AS28" s="78">
        <v>8</v>
      </c>
      <c r="AT28" s="158"/>
      <c r="AU28" s="158">
        <f t="shared" si="11"/>
        <v>0</v>
      </c>
      <c r="AV28" s="65" t="s">
        <v>166</v>
      </c>
      <c r="AW28" s="50">
        <f t="shared" si="12"/>
        <v>0</v>
      </c>
      <c r="AX28" s="65" t="s">
        <v>531</v>
      </c>
    </row>
    <row r="29" spans="1:50" ht="15.75" x14ac:dyDescent="0.25">
      <c r="A29" s="171"/>
      <c r="B29" s="40" t="s">
        <v>78</v>
      </c>
      <c r="C29" s="44"/>
      <c r="D29" s="45" t="s">
        <v>0</v>
      </c>
      <c r="E29" s="42" t="s">
        <v>127</v>
      </c>
      <c r="F29" s="2" t="str">
        <f t="shared" si="0"/>
        <v>X</v>
      </c>
      <c r="G29" s="34" t="s">
        <v>76</v>
      </c>
      <c r="H29" s="8" t="s">
        <v>77</v>
      </c>
      <c r="I29" s="1"/>
      <c r="J29" s="35"/>
      <c r="K29" s="35" t="str">
        <f t="shared" si="1"/>
        <v/>
      </c>
      <c r="L29" s="35"/>
      <c r="M29" s="35" t="str">
        <f t="shared" si="2"/>
        <v/>
      </c>
      <c r="N29" s="35"/>
      <c r="O29" s="35" t="str">
        <f t="shared" si="3"/>
        <v/>
      </c>
      <c r="P29" s="35"/>
      <c r="Q29" s="2" t="str">
        <f t="shared" si="4"/>
        <v/>
      </c>
      <c r="R29" s="50">
        <v>25</v>
      </c>
      <c r="S29" s="53"/>
      <c r="T29" s="55">
        <f t="shared" si="5"/>
        <v>0</v>
      </c>
      <c r="U29" s="48" t="s">
        <v>185</v>
      </c>
      <c r="V29" s="50">
        <f t="shared" si="6"/>
        <v>1</v>
      </c>
      <c r="W29" s="67" t="s">
        <v>261</v>
      </c>
      <c r="X29" s="53"/>
      <c r="Y29" s="65" t="s">
        <v>223</v>
      </c>
      <c r="Z29" s="76"/>
      <c r="AA29" s="53" t="str">
        <f>IF(AA34="X","X","")</f>
        <v/>
      </c>
      <c r="AB29" s="65" t="s">
        <v>274</v>
      </c>
      <c r="AC29" s="86">
        <v>100</v>
      </c>
      <c r="AD29" s="78"/>
      <c r="AE29" s="55">
        <f t="shared" si="7"/>
        <v>0</v>
      </c>
      <c r="AF29" s="65" t="s">
        <v>339</v>
      </c>
      <c r="AG29" s="50">
        <f t="shared" si="8"/>
        <v>0</v>
      </c>
      <c r="AH29" s="65" t="s">
        <v>371</v>
      </c>
      <c r="AI29" s="86">
        <v>140</v>
      </c>
      <c r="AJ29" s="60"/>
      <c r="AK29" s="55">
        <f t="shared" si="9"/>
        <v>0</v>
      </c>
      <c r="AL29" s="65" t="s">
        <v>406</v>
      </c>
      <c r="AM29" s="86">
        <v>51</v>
      </c>
      <c r="AN29" s="78"/>
      <c r="AO29" s="55">
        <f t="shared" si="10"/>
        <v>0</v>
      </c>
      <c r="AP29" s="65" t="s">
        <v>428</v>
      </c>
      <c r="AQ29" s="86">
        <v>9</v>
      </c>
      <c r="AR29" s="158"/>
      <c r="AS29" s="78">
        <v>8</v>
      </c>
      <c r="AT29" s="158"/>
      <c r="AU29" s="158">
        <f t="shared" si="11"/>
        <v>0</v>
      </c>
      <c r="AV29" s="65" t="s">
        <v>487</v>
      </c>
      <c r="AW29" s="50">
        <f t="shared" si="12"/>
        <v>0</v>
      </c>
      <c r="AX29" s="65" t="s">
        <v>532</v>
      </c>
    </row>
    <row r="30" spans="1:50" ht="15.75" x14ac:dyDescent="0.25">
      <c r="A30" s="171"/>
      <c r="B30" s="40" t="s">
        <v>81</v>
      </c>
      <c r="C30" s="44"/>
      <c r="D30" s="45" t="s">
        <v>0</v>
      </c>
      <c r="E30" s="42" t="s">
        <v>128</v>
      </c>
      <c r="F30" s="2" t="str">
        <f t="shared" si="0"/>
        <v>X</v>
      </c>
      <c r="G30" s="34" t="s">
        <v>79</v>
      </c>
      <c r="H30" s="8" t="s">
        <v>80</v>
      </c>
      <c r="I30" s="1"/>
      <c r="J30" s="35"/>
      <c r="K30" s="35" t="str">
        <f t="shared" si="1"/>
        <v/>
      </c>
      <c r="L30" s="35"/>
      <c r="M30" s="35" t="str">
        <f t="shared" si="2"/>
        <v/>
      </c>
      <c r="N30" s="35"/>
      <c r="O30" s="35" t="str">
        <f t="shared" si="3"/>
        <v/>
      </c>
      <c r="P30" s="35"/>
      <c r="Q30" s="2" t="str">
        <f t="shared" si="4"/>
        <v/>
      </c>
      <c r="R30" s="50">
        <v>30</v>
      </c>
      <c r="S30" s="53"/>
      <c r="T30" s="55">
        <f t="shared" si="5"/>
        <v>0</v>
      </c>
      <c r="U30" s="48" t="s">
        <v>186</v>
      </c>
      <c r="V30" s="50">
        <f t="shared" si="6"/>
        <v>1</v>
      </c>
      <c r="W30" s="67" t="s">
        <v>262</v>
      </c>
      <c r="X30" s="53"/>
      <c r="Y30" s="65" t="s">
        <v>224</v>
      </c>
      <c r="Z30" s="76"/>
      <c r="AA30" s="53" t="str">
        <f>IF(AA38="X","X","")</f>
        <v/>
      </c>
      <c r="AB30" s="65" t="s">
        <v>285</v>
      </c>
      <c r="AC30" s="86">
        <v>120</v>
      </c>
      <c r="AD30" s="78"/>
      <c r="AE30" s="55">
        <f t="shared" si="7"/>
        <v>0</v>
      </c>
      <c r="AF30" s="65" t="s">
        <v>340</v>
      </c>
      <c r="AG30" s="50">
        <f t="shared" si="8"/>
        <v>0</v>
      </c>
      <c r="AH30" s="65" t="s">
        <v>372</v>
      </c>
      <c r="AI30" s="86">
        <v>120</v>
      </c>
      <c r="AJ30" s="60"/>
      <c r="AK30" s="55">
        <f t="shared" si="9"/>
        <v>0</v>
      </c>
      <c r="AL30" s="65" t="s">
        <v>407</v>
      </c>
      <c r="AM30" s="86">
        <v>110</v>
      </c>
      <c r="AN30" s="78"/>
      <c r="AO30" s="55">
        <f t="shared" si="10"/>
        <v>0</v>
      </c>
      <c r="AP30" s="65" t="s">
        <v>427</v>
      </c>
      <c r="AQ30" s="86">
        <v>9</v>
      </c>
      <c r="AR30" s="158"/>
      <c r="AS30" s="78">
        <v>8</v>
      </c>
      <c r="AT30" s="158"/>
      <c r="AU30" s="158">
        <f t="shared" si="11"/>
        <v>0</v>
      </c>
      <c r="AV30" s="65" t="s">
        <v>488</v>
      </c>
      <c r="AW30" s="50">
        <f t="shared" si="12"/>
        <v>0</v>
      </c>
      <c r="AX30" s="65" t="s">
        <v>533</v>
      </c>
    </row>
    <row r="31" spans="1:50" ht="15.75" x14ac:dyDescent="0.25">
      <c r="A31" s="171"/>
      <c r="B31" s="40" t="s">
        <v>84</v>
      </c>
      <c r="C31" s="44"/>
      <c r="D31" s="45" t="s">
        <v>0</v>
      </c>
      <c r="E31" s="42" t="s">
        <v>129</v>
      </c>
      <c r="F31" s="2" t="str">
        <f t="shared" si="0"/>
        <v>X</v>
      </c>
      <c r="G31" s="34" t="s">
        <v>82</v>
      </c>
      <c r="H31" s="8" t="s">
        <v>83</v>
      </c>
      <c r="I31" s="1"/>
      <c r="J31" s="35"/>
      <c r="K31" s="35" t="str">
        <f t="shared" si="1"/>
        <v/>
      </c>
      <c r="L31" s="35"/>
      <c r="M31" s="35" t="str">
        <f t="shared" si="2"/>
        <v/>
      </c>
      <c r="N31" s="35"/>
      <c r="O31" s="35" t="str">
        <f t="shared" si="3"/>
        <v/>
      </c>
      <c r="P31" s="35"/>
      <c r="Q31" s="2" t="str">
        <f t="shared" si="4"/>
        <v/>
      </c>
      <c r="R31" s="50">
        <v>45</v>
      </c>
      <c r="S31" s="53"/>
      <c r="T31" s="55">
        <f t="shared" si="5"/>
        <v>0</v>
      </c>
      <c r="U31" s="48" t="s">
        <v>187</v>
      </c>
      <c r="V31" s="50">
        <f t="shared" si="6"/>
        <v>1</v>
      </c>
      <c r="W31" s="67" t="s">
        <v>263</v>
      </c>
      <c r="X31" s="53"/>
      <c r="Y31" s="65" t="s">
        <v>225</v>
      </c>
      <c r="Z31" s="76"/>
      <c r="AA31" s="53" t="str">
        <f>IF(AA34="X","X","")</f>
        <v/>
      </c>
      <c r="AB31" s="65" t="s">
        <v>275</v>
      </c>
      <c r="AC31" s="86">
        <v>125</v>
      </c>
      <c r="AD31" s="78"/>
      <c r="AE31" s="55">
        <f t="shared" si="7"/>
        <v>0</v>
      </c>
      <c r="AF31" s="65" t="s">
        <v>341</v>
      </c>
      <c r="AG31" s="50">
        <f t="shared" si="8"/>
        <v>0</v>
      </c>
      <c r="AH31" s="65" t="s">
        <v>373</v>
      </c>
      <c r="AI31" s="86">
        <v>135</v>
      </c>
      <c r="AJ31" s="60"/>
      <c r="AK31" s="55">
        <f t="shared" si="9"/>
        <v>0</v>
      </c>
      <c r="AL31" s="65" t="s">
        <v>408</v>
      </c>
      <c r="AM31" s="86">
        <v>150</v>
      </c>
      <c r="AN31" s="78"/>
      <c r="AO31" s="55">
        <f t="shared" si="10"/>
        <v>0</v>
      </c>
      <c r="AP31" s="65" t="s">
        <v>426</v>
      </c>
      <c r="AQ31" s="86">
        <v>9</v>
      </c>
      <c r="AR31" s="158"/>
      <c r="AS31" s="78">
        <v>8</v>
      </c>
      <c r="AT31" s="158"/>
      <c r="AU31" s="158">
        <f t="shared" si="11"/>
        <v>0</v>
      </c>
      <c r="AV31" s="65" t="s">
        <v>489</v>
      </c>
      <c r="AW31" s="50">
        <f t="shared" si="12"/>
        <v>0</v>
      </c>
      <c r="AX31" s="65" t="s">
        <v>534</v>
      </c>
    </row>
    <row r="32" spans="1:50" ht="16.5" thickBot="1" x14ac:dyDescent="0.3">
      <c r="A32" s="171"/>
      <c r="B32" s="41" t="s">
        <v>86</v>
      </c>
      <c r="C32" s="46"/>
      <c r="D32" s="37" t="s">
        <v>0</v>
      </c>
      <c r="E32" s="19" t="s">
        <v>130</v>
      </c>
      <c r="F32" s="5" t="str">
        <f t="shared" si="0"/>
        <v>X</v>
      </c>
      <c r="G32" s="9" t="s">
        <v>37</v>
      </c>
      <c r="H32" s="10" t="s">
        <v>85</v>
      </c>
      <c r="I32" s="3"/>
      <c r="J32" s="4"/>
      <c r="K32" s="4" t="str">
        <f t="shared" si="1"/>
        <v/>
      </c>
      <c r="L32" s="4"/>
      <c r="M32" s="4" t="str">
        <f t="shared" si="2"/>
        <v/>
      </c>
      <c r="N32" s="4"/>
      <c r="O32" s="4" t="str">
        <f t="shared" si="3"/>
        <v/>
      </c>
      <c r="P32" s="4"/>
      <c r="Q32" s="5" t="str">
        <f t="shared" si="4"/>
        <v/>
      </c>
      <c r="R32" s="51">
        <v>19</v>
      </c>
      <c r="S32" s="54"/>
      <c r="T32" s="56">
        <f t="shared" si="5"/>
        <v>0</v>
      </c>
      <c r="U32" s="49" t="s">
        <v>188</v>
      </c>
      <c r="V32" s="51">
        <f t="shared" si="6"/>
        <v>1</v>
      </c>
      <c r="W32" s="68" t="s">
        <v>264</v>
      </c>
      <c r="X32" s="54"/>
      <c r="Y32" s="66" t="s">
        <v>226</v>
      </c>
      <c r="Z32" s="77"/>
      <c r="AA32" s="54" t="str">
        <f>IF(AA35="X","X","")</f>
        <v/>
      </c>
      <c r="AB32" s="66" t="s">
        <v>290</v>
      </c>
      <c r="AC32" s="87">
        <v>75</v>
      </c>
      <c r="AD32" s="79"/>
      <c r="AE32" s="56">
        <f t="shared" si="7"/>
        <v>0</v>
      </c>
      <c r="AF32" s="66" t="s">
        <v>342</v>
      </c>
      <c r="AG32" s="51">
        <f t="shared" si="8"/>
        <v>0</v>
      </c>
      <c r="AH32" s="66" t="s">
        <v>374</v>
      </c>
      <c r="AI32" s="87">
        <v>110</v>
      </c>
      <c r="AJ32" s="79"/>
      <c r="AK32" s="56">
        <f t="shared" si="9"/>
        <v>0</v>
      </c>
      <c r="AL32" s="66" t="s">
        <v>409</v>
      </c>
      <c r="AM32" s="87">
        <v>54</v>
      </c>
      <c r="AN32" s="79"/>
      <c r="AO32" s="56">
        <f t="shared" si="10"/>
        <v>0</v>
      </c>
      <c r="AP32" s="66" t="s">
        <v>425</v>
      </c>
      <c r="AQ32" s="87">
        <v>8</v>
      </c>
      <c r="AR32" s="159"/>
      <c r="AS32" s="79">
        <v>8</v>
      </c>
      <c r="AT32" s="159"/>
      <c r="AU32" s="159">
        <f t="shared" si="11"/>
        <v>0</v>
      </c>
      <c r="AV32" s="66" t="s">
        <v>490</v>
      </c>
      <c r="AW32" s="51">
        <f>IF(AND($V32="X",$AO32="X",AG32="X",AK32="X",AU32="X"),"X",(COUNTIF(V32,"X")+COUNTIF(AG32,"X")+COUNTIF(AK32,"X")+COUNTIF(AO32,"X")+COUNTIF(AU32,"X")))</f>
        <v>0</v>
      </c>
      <c r="AX32" s="66" t="s">
        <v>535</v>
      </c>
    </row>
    <row r="33" spans="1:50" ht="20.25" customHeight="1" thickBot="1" x14ac:dyDescent="0.3">
      <c r="A33" s="145"/>
      <c r="B33" s="40"/>
      <c r="C33" s="44"/>
      <c r="D33" s="45"/>
      <c r="E33" s="42"/>
      <c r="F33" s="59"/>
      <c r="G33" s="140"/>
      <c r="H33" s="140"/>
      <c r="I33" s="59"/>
      <c r="J33" s="59"/>
      <c r="K33" s="59"/>
      <c r="L33" s="59"/>
      <c r="M33" s="59"/>
      <c r="N33" s="59"/>
      <c r="O33" s="59"/>
      <c r="P33" s="59"/>
      <c r="Q33" s="59"/>
      <c r="R33" s="53"/>
      <c r="S33" s="53"/>
      <c r="T33" s="55"/>
      <c r="U33" s="42"/>
      <c r="V33" s="53"/>
      <c r="W33" s="146"/>
      <c r="X33" s="53"/>
      <c r="Y33" s="78"/>
      <c r="Z33" s="76"/>
      <c r="AA33" s="53"/>
      <c r="AB33" s="65"/>
      <c r="AC33" s="78"/>
      <c r="AD33" s="78"/>
      <c r="AE33" s="55"/>
      <c r="AF33" s="78"/>
      <c r="AG33" s="53"/>
      <c r="AH33" s="78"/>
      <c r="AI33" s="78"/>
      <c r="AJ33" s="78"/>
      <c r="AK33" s="55"/>
      <c r="AL33" s="78"/>
      <c r="AM33" s="78"/>
      <c r="AN33" s="78"/>
      <c r="AO33" s="55"/>
      <c r="AP33" s="78"/>
      <c r="AQ33" s="78"/>
      <c r="AR33" s="78"/>
      <c r="AS33" s="78"/>
      <c r="AT33" s="78"/>
      <c r="AU33" s="78"/>
      <c r="AV33" s="78"/>
      <c r="AW33" s="53"/>
      <c r="AX33" s="78"/>
    </row>
    <row r="34" spans="1:50" ht="15.75" x14ac:dyDescent="0.25">
      <c r="A34" s="172" t="s">
        <v>306</v>
      </c>
      <c r="B34" s="93" t="s">
        <v>140</v>
      </c>
      <c r="C34" s="94">
        <f>COUNTIF(C5,"X")+COUNTIF(C6,"X")+COUNTIF(C20,"X")+COUNTIF(C29,"X")+COUNTIF(C31,"X")</f>
        <v>0</v>
      </c>
      <c r="D34" s="95" t="str">
        <f>IF(C34=5,"X","")</f>
        <v/>
      </c>
      <c r="E34" s="96" t="s">
        <v>153</v>
      </c>
      <c r="F34" s="97"/>
      <c r="G34" s="97"/>
      <c r="H34" s="97"/>
      <c r="I34" s="97"/>
      <c r="J34" s="97"/>
      <c r="K34" s="97"/>
      <c r="L34" s="97"/>
      <c r="M34" s="97"/>
      <c r="N34" s="97"/>
      <c r="O34" s="97"/>
      <c r="P34" s="97"/>
      <c r="Q34" s="97"/>
      <c r="R34" s="167"/>
      <c r="S34" s="167"/>
      <c r="T34" s="97"/>
      <c r="U34" s="97"/>
      <c r="V34" s="167"/>
      <c r="W34" s="167"/>
      <c r="X34" s="97"/>
      <c r="Y34" s="97"/>
      <c r="Z34" s="94">
        <f>SUM(Z5,Z6,Z20,Z29,Z31)</f>
        <v>0</v>
      </c>
      <c r="AA34" s="98">
        <f>IF(Z34&gt;=440,"X",Z34/440)</f>
        <v>0</v>
      </c>
      <c r="AB34" s="99"/>
      <c r="AC34" s="97"/>
      <c r="AD34" s="97"/>
      <c r="AE34" s="97"/>
      <c r="AF34" s="97"/>
      <c r="AG34" s="97"/>
      <c r="AH34" s="97"/>
      <c r="AI34" s="97"/>
      <c r="AJ34" s="97"/>
      <c r="AK34" s="97"/>
      <c r="AL34" s="97"/>
      <c r="AM34" s="97"/>
      <c r="AN34" s="97"/>
      <c r="AO34" s="97"/>
      <c r="AP34" s="97"/>
      <c r="AQ34" s="97"/>
      <c r="AR34" s="97"/>
      <c r="AS34" s="97"/>
      <c r="AT34" s="97"/>
      <c r="AU34" s="97"/>
      <c r="AV34" s="97"/>
      <c r="AW34" s="150">
        <f>IF(AND(AW5="X",AW6="X",AW20="X",AW29="X",AW31="X"),"X",(COUNTIF(AW5,"X")+COUNTIF(AW6,"X")+COUNTIF(AW20,"X")+COUNTIF(AW29,"X")+COUNTIF(AW31,"X")))</f>
        <v>0</v>
      </c>
      <c r="AX34" s="96" t="s">
        <v>501</v>
      </c>
    </row>
    <row r="35" spans="1:50" ht="15.75" x14ac:dyDescent="0.25">
      <c r="A35" s="172"/>
      <c r="B35" s="100" t="s">
        <v>141</v>
      </c>
      <c r="C35" s="101">
        <f>COUNTIF(C4,"X")+COUNTIF(C17,"X")+COUNTIF(C21,"X")+COUNTIF(C23,"X")+COUNTIF(C32,"X")</f>
        <v>0</v>
      </c>
      <c r="D35" s="102" t="str">
        <f t="shared" ref="D35:D39" si="13">IF(C35=5,"X","")</f>
        <v/>
      </c>
      <c r="E35" s="103" t="s">
        <v>151</v>
      </c>
      <c r="F35" s="97"/>
      <c r="G35" s="97"/>
      <c r="H35" s="97"/>
      <c r="I35" s="97"/>
      <c r="J35" s="97"/>
      <c r="K35" s="97"/>
      <c r="L35" s="97"/>
      <c r="M35" s="97"/>
      <c r="N35" s="97"/>
      <c r="O35" s="97"/>
      <c r="P35" s="97"/>
      <c r="Q35" s="97"/>
      <c r="R35" s="167"/>
      <c r="S35" s="167"/>
      <c r="T35" s="97"/>
      <c r="U35" s="97"/>
      <c r="V35" s="167"/>
      <c r="W35" s="167"/>
      <c r="X35" s="97"/>
      <c r="Y35" s="97"/>
      <c r="Z35" s="101">
        <f>SUM(Z4,Z17,Z21,Z23,Z32)</f>
        <v>0</v>
      </c>
      <c r="AA35" s="104">
        <f>IF(Z35&gt;=295,"X",Z35/295)</f>
        <v>0</v>
      </c>
      <c r="AB35" s="105"/>
      <c r="AC35" s="97"/>
      <c r="AD35" s="97"/>
      <c r="AE35" s="97"/>
      <c r="AF35" s="97"/>
      <c r="AG35" s="97"/>
      <c r="AH35" s="97"/>
      <c r="AI35" s="97"/>
      <c r="AJ35" s="97"/>
      <c r="AK35" s="97"/>
      <c r="AL35" s="97"/>
      <c r="AM35" s="97"/>
      <c r="AN35" s="97"/>
      <c r="AO35" s="97"/>
      <c r="AP35" s="97"/>
      <c r="AQ35" s="97"/>
      <c r="AR35" s="97"/>
      <c r="AS35" s="97"/>
      <c r="AT35" s="97"/>
      <c r="AU35" s="97"/>
      <c r="AV35" s="97"/>
      <c r="AW35" s="151">
        <f>IF(AND(AW4="X",AW17="X",AW21="X",AW23="X",AW32="X"),"X",(COUNTIF(AW4,"X")+COUNTIF(AW17,"X")+COUNTIF(AW21,"X")+COUNTIF(AW23,"X")+COUNTIF(AW32,"X")))</f>
        <v>0</v>
      </c>
      <c r="AX35" s="103" t="s">
        <v>521</v>
      </c>
    </row>
    <row r="36" spans="1:50" ht="15.75" x14ac:dyDescent="0.25">
      <c r="A36" s="172"/>
      <c r="B36" s="100" t="s">
        <v>142</v>
      </c>
      <c r="C36" s="101">
        <f>COUNTIF(C7,"X")+COUNTIF(C12,"X")+COUNTIF(C14,"X")+COUNTIF(C19,"X")+COUNTIF(C10,"X")</f>
        <v>0</v>
      </c>
      <c r="D36" s="102" t="str">
        <f t="shared" si="13"/>
        <v/>
      </c>
      <c r="E36" s="103" t="s">
        <v>152</v>
      </c>
      <c r="F36" s="97"/>
      <c r="G36" s="97"/>
      <c r="H36" s="97"/>
      <c r="I36" s="97"/>
      <c r="J36" s="97"/>
      <c r="K36" s="97"/>
      <c r="L36" s="97"/>
      <c r="M36" s="97"/>
      <c r="N36" s="97"/>
      <c r="O36" s="97"/>
      <c r="P36" s="97"/>
      <c r="Q36" s="97"/>
      <c r="R36" s="167"/>
      <c r="S36" s="167"/>
      <c r="T36" s="97"/>
      <c r="U36" s="97"/>
      <c r="V36" s="167"/>
      <c r="W36" s="167"/>
      <c r="X36" s="97"/>
      <c r="Y36" s="97"/>
      <c r="Z36" s="101">
        <f>SUM(Z7,Z12,Z14,Z19,Z10)</f>
        <v>0</v>
      </c>
      <c r="AA36" s="104">
        <f>IF(Z36&gt;=380,"X",Z36/380)</f>
        <v>0</v>
      </c>
      <c r="AB36" s="105"/>
      <c r="AC36" s="97"/>
      <c r="AD36" s="97"/>
      <c r="AE36" s="97"/>
      <c r="AF36" s="97"/>
      <c r="AG36" s="97"/>
      <c r="AH36" s="97"/>
      <c r="AI36" s="97"/>
      <c r="AJ36" s="97"/>
      <c r="AK36" s="97"/>
      <c r="AL36" s="97"/>
      <c r="AM36" s="97"/>
      <c r="AN36" s="97"/>
      <c r="AO36" s="97"/>
      <c r="AP36" s="97"/>
      <c r="AQ36" s="97"/>
      <c r="AR36" s="97"/>
      <c r="AS36" s="97"/>
      <c r="AT36" s="97"/>
      <c r="AU36" s="97"/>
      <c r="AV36" s="97"/>
      <c r="AW36" s="151">
        <f>IF(AND(AW7="X",AW12="X",AW14="X",AW19="X",AW10="X"),"X",(COUNTIF(AW7,"X")+COUNTIF(AW12,"X")+COUNTIF(AW14,"X")+COUNTIF(AW19,"X")+COUNTIF(AW10,"X")))</f>
        <v>0</v>
      </c>
      <c r="AX36" s="103" t="s">
        <v>500</v>
      </c>
    </row>
    <row r="37" spans="1:50" ht="15.75" x14ac:dyDescent="0.25">
      <c r="A37" s="172"/>
      <c r="B37" s="100" t="s">
        <v>143</v>
      </c>
      <c r="C37" s="101">
        <f>COUNTIF(C8,"X")+COUNTIF(C9,"X")+COUNTIF(C18,"X")+COUNTIF(C28,"X")+COUNTIF(C24,"X")</f>
        <v>0</v>
      </c>
      <c r="D37" s="102" t="str">
        <f t="shared" si="13"/>
        <v/>
      </c>
      <c r="E37" s="103" t="s">
        <v>149</v>
      </c>
      <c r="F37" s="97"/>
      <c r="G37" s="97"/>
      <c r="H37" s="97"/>
      <c r="I37" s="97"/>
      <c r="J37" s="97"/>
      <c r="K37" s="97"/>
      <c r="L37" s="97"/>
      <c r="M37" s="97"/>
      <c r="N37" s="97"/>
      <c r="O37" s="97"/>
      <c r="P37" s="97"/>
      <c r="Q37" s="97"/>
      <c r="R37" s="97"/>
      <c r="S37" s="97"/>
      <c r="T37" s="97"/>
      <c r="U37" s="97"/>
      <c r="V37" s="97"/>
      <c r="W37" s="97"/>
      <c r="X37" s="97"/>
      <c r="Y37" s="97"/>
      <c r="Z37" s="101">
        <f>SUM(Z8,Z9,Z18,Z28,Z24)</f>
        <v>0</v>
      </c>
      <c r="AA37" s="104">
        <f>IF(Z37&gt;=450,"X",Z37/450)</f>
        <v>0</v>
      </c>
      <c r="AB37" s="105"/>
      <c r="AC37" s="97"/>
      <c r="AD37" s="97"/>
      <c r="AE37" s="97"/>
      <c r="AF37" s="97"/>
      <c r="AG37" s="97"/>
      <c r="AH37" s="97"/>
      <c r="AI37" s="97"/>
      <c r="AJ37" s="97"/>
      <c r="AK37" s="97"/>
      <c r="AL37" s="97"/>
      <c r="AM37" s="97"/>
      <c r="AN37" s="97"/>
      <c r="AO37" s="97"/>
      <c r="AP37" s="97"/>
      <c r="AQ37" s="97"/>
      <c r="AR37" s="97"/>
      <c r="AS37" s="97"/>
      <c r="AT37" s="97"/>
      <c r="AU37" s="97"/>
      <c r="AV37" s="97"/>
      <c r="AW37" s="151">
        <f>IF(AND(AW9="X",AW8="X",AW18="X",AW28="X",AW24="X"),"X",(COUNTIF(AW8,"X")+COUNTIF(AW9,"X")+COUNTIF(AW18,"X")+COUNTIF(AW28,"X")+COUNTIF(AW24,"X")))</f>
        <v>0</v>
      </c>
      <c r="AX37" s="103" t="s">
        <v>520</v>
      </c>
    </row>
    <row r="38" spans="1:50" ht="15.75" x14ac:dyDescent="0.25">
      <c r="A38" s="172"/>
      <c r="B38" s="100" t="s">
        <v>139</v>
      </c>
      <c r="C38" s="101">
        <f>COUNTIF(C13,"X")+COUNTIF(C15,"X")+COUNTIF(C22,"X")+COUNTIF(C27,"X")+COUNTIF(C30,"X")</f>
        <v>0</v>
      </c>
      <c r="D38" s="102" t="str">
        <f t="shared" si="13"/>
        <v/>
      </c>
      <c r="E38" s="103" t="s">
        <v>155</v>
      </c>
      <c r="F38" s="97"/>
      <c r="G38" s="97"/>
      <c r="H38" s="97"/>
      <c r="I38" s="97"/>
      <c r="J38" s="97"/>
      <c r="K38" s="97"/>
      <c r="L38" s="97"/>
      <c r="M38" s="97"/>
      <c r="N38" s="97"/>
      <c r="O38" s="97"/>
      <c r="P38" s="97"/>
      <c r="Q38" s="97"/>
      <c r="R38" s="97"/>
      <c r="S38" s="97"/>
      <c r="T38" s="97"/>
      <c r="U38" s="97"/>
      <c r="V38" s="97"/>
      <c r="W38" s="97"/>
      <c r="X38" s="97"/>
      <c r="Y38" s="97"/>
      <c r="Z38" s="101">
        <v>0</v>
      </c>
      <c r="AA38" s="104">
        <f>IF(Z38&gt;=350,"X",Z38/350)</f>
        <v>0</v>
      </c>
      <c r="AB38" s="105"/>
      <c r="AC38" s="97"/>
      <c r="AD38" s="97"/>
      <c r="AE38" s="97"/>
      <c r="AF38" s="97"/>
      <c r="AG38" s="97"/>
      <c r="AH38" s="97"/>
      <c r="AI38" s="97"/>
      <c r="AJ38" s="97"/>
      <c r="AK38" s="97"/>
      <c r="AL38" s="97"/>
      <c r="AM38" s="97"/>
      <c r="AN38" s="97"/>
      <c r="AO38" s="97"/>
      <c r="AP38" s="97"/>
      <c r="AQ38" s="97"/>
      <c r="AR38" s="97"/>
      <c r="AS38" s="97"/>
      <c r="AT38" s="97"/>
      <c r="AU38" s="97"/>
      <c r="AV38" s="97"/>
      <c r="AW38" s="151">
        <f>IF(AND(AW13="X",AW15="X",AW22="X",AW27="X",AW30="X"),"X",(COUNTIF(AW13,"X")+COUNTIF(AW15,"X")+COUNTIF(AW22,"X")+COUNTIF(AW27,"X")+COUNTIF(AW30,"X")))</f>
        <v>0</v>
      </c>
      <c r="AX38" s="103" t="s">
        <v>502</v>
      </c>
    </row>
    <row r="39" spans="1:50" ht="16.5" thickBot="1" x14ac:dyDescent="0.3">
      <c r="A39" s="172"/>
      <c r="B39" s="100" t="s">
        <v>144</v>
      </c>
      <c r="C39" s="106">
        <f>COUNTIF(C3,"X")+COUNTIF(C11,"X")+COUNTIF(C16,"X")+COUNTIF(C25,"X")+COUNTIF(C26,"X")</f>
        <v>0</v>
      </c>
      <c r="D39" s="107" t="str">
        <f t="shared" si="13"/>
        <v/>
      </c>
      <c r="E39" s="108" t="s">
        <v>150</v>
      </c>
      <c r="F39" s="97"/>
      <c r="G39" s="97"/>
      <c r="H39" s="97"/>
      <c r="I39" s="97"/>
      <c r="J39" s="97"/>
      <c r="K39" s="97"/>
      <c r="L39" s="97"/>
      <c r="M39" s="97"/>
      <c r="N39" s="97"/>
      <c r="O39" s="97"/>
      <c r="P39" s="97"/>
      <c r="Q39" s="97"/>
      <c r="R39" s="97"/>
      <c r="S39" s="97"/>
      <c r="T39" s="97"/>
      <c r="U39" s="97"/>
      <c r="V39" s="97"/>
      <c r="W39" s="97"/>
      <c r="X39" s="97"/>
      <c r="Y39" s="97"/>
      <c r="Z39" s="106">
        <f>SUM(Z3,Z11,Z16,Z25,Z26)</f>
        <v>0</v>
      </c>
      <c r="AA39" s="109">
        <f>IF(Z39&gt;=325,"X",Z39/325)</f>
        <v>0</v>
      </c>
      <c r="AB39" s="110"/>
      <c r="AC39" s="97"/>
      <c r="AD39" s="97"/>
      <c r="AE39" s="97"/>
      <c r="AF39" s="97"/>
      <c r="AG39" s="97"/>
      <c r="AH39" s="97"/>
      <c r="AI39" s="97"/>
      <c r="AJ39" s="97"/>
      <c r="AK39" s="97"/>
      <c r="AL39" s="97"/>
      <c r="AM39" s="97"/>
      <c r="AN39" s="97"/>
      <c r="AO39" s="97"/>
      <c r="AP39" s="97"/>
      <c r="AQ39" s="97"/>
      <c r="AR39" s="97"/>
      <c r="AS39" s="97"/>
      <c r="AT39" s="97"/>
      <c r="AU39" s="97"/>
      <c r="AV39" s="97"/>
      <c r="AW39" s="152">
        <f>IF(AND(AW3="X",AW11="X",AW16="X",AW25="X",AW26="X"),"X",(COUNTIF(AW3,"X")+COUNTIF(AW11,"X")+COUNTIF(AW16,"X")+COUNTIF(AW25,"X")+COUNTIF(AW26,"X")))</f>
        <v>0</v>
      </c>
      <c r="AX39" s="108" t="s">
        <v>522</v>
      </c>
    </row>
    <row r="40" spans="1:50" ht="16.5" thickBot="1" x14ac:dyDescent="0.3">
      <c r="A40" s="172"/>
      <c r="B40" s="100"/>
      <c r="C40" s="97"/>
      <c r="D40" s="97"/>
      <c r="E40" s="112"/>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148"/>
      <c r="AX40" s="97"/>
    </row>
    <row r="41" spans="1:50" ht="15.75" x14ac:dyDescent="0.25">
      <c r="A41" s="172"/>
      <c r="B41" s="113" t="s">
        <v>133</v>
      </c>
      <c r="C41" s="97"/>
      <c r="D41" s="97"/>
      <c r="E41" s="97"/>
      <c r="F41" s="97"/>
      <c r="G41" s="97"/>
      <c r="H41" s="97"/>
      <c r="I41" s="97"/>
      <c r="J41" s="97"/>
      <c r="K41" s="97"/>
      <c r="L41" s="97"/>
      <c r="M41" s="97"/>
      <c r="N41" s="97"/>
      <c r="O41" s="97"/>
      <c r="P41" s="97"/>
      <c r="Q41" s="97"/>
      <c r="R41" s="114"/>
      <c r="S41" s="115">
        <f>COUNTIF(T5,"X")+COUNTIF(T6,"X")+COUNTIF(T20,"X")+COUNTIF(T29,"X")+COUNTIF(T31,"X")+COUNTIF(T4,"X")+COUNTIF(T17,"X")+COUNTIF(T21,"X")+COUNTIF(T23,"X")+COUNTIF(T32,"X")</f>
        <v>0</v>
      </c>
      <c r="T41" s="98">
        <f>IF(S41&gt;=10,"X",S41/10)</f>
        <v>0</v>
      </c>
      <c r="U41" s="96" t="s">
        <v>168</v>
      </c>
      <c r="V41" s="97"/>
      <c r="W41" s="97"/>
      <c r="X41" s="116">
        <f>COUNTIF(X5,"X")+COUNTIF(X6,"X")+COUNTIF(X20,"X")+COUNTIF(X29,"X")+COUNTIF(X31,"X")+COUNTIF(X4,"X")+COUNTIF(X17,"X")+COUNTIF(X21,"X")+COUNTIF(X23,"X")+COUNTIF(X32,"X")</f>
        <v>0</v>
      </c>
      <c r="Y41" s="96" t="s">
        <v>228</v>
      </c>
      <c r="Z41" s="117">
        <f>COUNTIF(AA34,"X")+COUNTIF(AA35,"X")</f>
        <v>0</v>
      </c>
      <c r="AA41" s="98">
        <f>IF(Z41&gt;=2,"X",Z41/2)</f>
        <v>0</v>
      </c>
      <c r="AB41" s="96" t="s">
        <v>271</v>
      </c>
      <c r="AC41" s="118"/>
      <c r="AD41" s="115">
        <f>COUNTIF(AE5,"X")+COUNTIF(AE6,"X")+COUNTIF(AE20,"X")+COUNTIF(AE29,"X")+COUNTIF(AE31,"X")+COUNTIF(AE4,"X")+COUNTIF(AE17,"X")+COUNTIF(AE21,"X")+COUNTIF(AE23,"X")+COUNTIF(AE32,"X")</f>
        <v>0</v>
      </c>
      <c r="AE41" s="98">
        <f>IF(AD41&gt;=10,"X",AD41/10)</f>
        <v>0</v>
      </c>
      <c r="AF41" s="96" t="s">
        <v>344</v>
      </c>
      <c r="AG41" s="97"/>
      <c r="AH41" s="97"/>
      <c r="AI41" s="118"/>
      <c r="AJ41" s="115">
        <f>COUNTIF(AK5,"X")+COUNTIF(AK6,"X")+COUNTIF(AK20,"X")+COUNTIF(AK29,"X")+COUNTIF(AK31,"X")+COUNTIF(AK4,"X")+COUNTIF(AK17,"X")+COUNTIF(AK21,"X")+COUNTIF(AK23,"X")+COUNTIF(AK32,"X")</f>
        <v>0</v>
      </c>
      <c r="AK41" s="98">
        <f>IF(AJ41&gt;=10,"X",AJ41/10)</f>
        <v>0</v>
      </c>
      <c r="AL41" s="96" t="s">
        <v>413</v>
      </c>
      <c r="AM41" s="118"/>
      <c r="AN41" s="115">
        <f>COUNTIF(AO5,"X")+COUNTIF(AO6,"X")+COUNTIF(AO20,"X")+COUNTIF(AO29,"X")+COUNTIF(AO31,"X")+COUNTIF(AO4,"X")+COUNTIF(AO17,"X")+COUNTIF(AO21,"X")+COUNTIF(AO23,"X")+COUNTIF(AO32,"X")</f>
        <v>0</v>
      </c>
      <c r="AO41" s="98">
        <f>IF(AN41&gt;=10,"X",AN41/10)</f>
        <v>0</v>
      </c>
      <c r="AP41" s="96" t="s">
        <v>421</v>
      </c>
      <c r="AQ41" s="118"/>
      <c r="AR41" s="153"/>
      <c r="AS41" s="155"/>
      <c r="AT41" s="115">
        <f>COUNTIF(AU5,"X")+COUNTIF(AU6,"X")+COUNTIF(AU20,"X")+COUNTIF(AU29,"X")+COUNTIF(AU31,"X")+COUNTIF(AU4,"X")+COUNTIF(AU17,"X")+COUNTIF(AU21,"X")+COUNTIF(AU23,"X")+COUNTIF(AU32,"X")</f>
        <v>0</v>
      </c>
      <c r="AU41" s="98">
        <f>IF(AT41&gt;=10,"X",AT41/10)</f>
        <v>0</v>
      </c>
      <c r="AV41" s="96" t="s">
        <v>491</v>
      </c>
      <c r="AW41" s="97"/>
      <c r="AX41" s="97"/>
    </row>
    <row r="42" spans="1:50" ht="15.75" x14ac:dyDescent="0.25">
      <c r="A42" s="172"/>
      <c r="B42" s="113" t="s">
        <v>134</v>
      </c>
      <c r="C42" s="97"/>
      <c r="D42" s="97"/>
      <c r="E42" s="97"/>
      <c r="F42" s="97"/>
      <c r="G42" s="97"/>
      <c r="H42" s="97"/>
      <c r="I42" s="97"/>
      <c r="J42" s="97"/>
      <c r="K42" s="97"/>
      <c r="L42" s="97"/>
      <c r="M42" s="97"/>
      <c r="N42" s="97"/>
      <c r="O42" s="97"/>
      <c r="P42" s="97"/>
      <c r="Q42" s="97"/>
      <c r="R42" s="119"/>
      <c r="S42" s="120">
        <f>COUNTIF(T7,"X")+COUNTIF(T12,"X")+COUNTIF(T14,"X")+COUNTIF(T19,"X")+COUNTIF(T10,"X")+COUNTIF(T8,"X")+COUNTIF(T9,"X")+COUNTIF(T18,"X")+COUNTIF(T28,"X")+COUNTIF(T24,"X")</f>
        <v>0</v>
      </c>
      <c r="T42" s="104">
        <f t="shared" ref="T42:T43" si="14">IF(S42&gt;=10,"X",S42/10)</f>
        <v>0</v>
      </c>
      <c r="U42" s="103" t="s">
        <v>163</v>
      </c>
      <c r="V42" s="97"/>
      <c r="W42" s="97"/>
      <c r="X42" s="121">
        <f>COUNTIF(X7,"X")+COUNTIF(X12,"X")+COUNTIF(X14,"X")+COUNTIF(X19,"X")+COUNTIF(X10,"X")+COUNTIF(X8,"X")+COUNTIF(X9,"X")+COUNTIF(X18,"X")+COUNTIF(X28,"X")+COUNTIF(X24,"X")</f>
        <v>0</v>
      </c>
      <c r="Y42" s="103" t="s">
        <v>229</v>
      </c>
      <c r="Z42" s="122">
        <f>COUNTIF(AA36,"X")+COUNTIF(AA37,"X")</f>
        <v>0</v>
      </c>
      <c r="AA42" s="104">
        <f t="shared" ref="AA42:AA43" si="15">IF(Z42&gt;=2,"X",Z42/2)</f>
        <v>0</v>
      </c>
      <c r="AB42" s="103" t="s">
        <v>270</v>
      </c>
      <c r="AC42" s="123"/>
      <c r="AD42" s="120">
        <f>COUNTIF(AE7,"X")+COUNTIF(AE12,"X")+COUNTIF(AE14,"X")+COUNTIF(AE19,"X")+COUNTIF(AE10,"X")+COUNTIF(AE8,"X")+COUNTIF(AE9,"X")+COUNTIF(AE18,"X")+COUNTIF(AE28,"X")+COUNTIF(AE24,"X")</f>
        <v>0</v>
      </c>
      <c r="AE42" s="104">
        <f t="shared" ref="AE42:AE43" si="16">IF(AD42&gt;=10,"X",AD42/10)</f>
        <v>0</v>
      </c>
      <c r="AF42" s="103" t="s">
        <v>316</v>
      </c>
      <c r="AG42" s="97"/>
      <c r="AH42" s="97"/>
      <c r="AI42" s="123"/>
      <c r="AJ42" s="124">
        <f>COUNTIF(AK7,"X")+COUNTIF(AK12,"X")+COUNTIF(AK14,"X")+COUNTIF(AK19,"X")+COUNTIF(AK10,"X")+COUNTIF(AK8,"X")+COUNTIF(AK9,"X")+COUNTIF(AK18,"X")+COUNTIF(AK28,"X")+COUNTIF(AK24,"X")</f>
        <v>0</v>
      </c>
      <c r="AK42" s="104">
        <f t="shared" ref="AK42:AK43" si="17">IF(AJ42&gt;=10,"X",AJ42/10)</f>
        <v>0</v>
      </c>
      <c r="AL42" s="103" t="s">
        <v>410</v>
      </c>
      <c r="AM42" s="123"/>
      <c r="AN42" s="120">
        <f>COUNTIF(AO7,"X")+COUNTIF(AO12,"X")+COUNTIF(AO14,"X")+COUNTIF(AO19,"X")+COUNTIF(AO10,"X")+COUNTIF(AO8,"X")+COUNTIF(AO9,"X")+COUNTIF(AO18,"X")+COUNTIF(AO28,"X")+COUNTIF(AO24,"X")</f>
        <v>0</v>
      </c>
      <c r="AO42" s="104">
        <f t="shared" ref="AO42:AO43" si="18">IF(AN42&gt;=10,"X",AN42/10)</f>
        <v>0</v>
      </c>
      <c r="AP42" s="103" t="s">
        <v>422</v>
      </c>
      <c r="AQ42" s="123"/>
      <c r="AR42" s="141"/>
      <c r="AS42" s="156"/>
      <c r="AT42" s="120">
        <f>COUNTIF(AU7,"X")+COUNTIF(AU12,"X")+COUNTIF(AU14,"X")+COUNTIF(AU19,"X")+COUNTIF(AU10,"X")+COUNTIF(AU8,"X")+COUNTIF(AU9,"X")+COUNTIF(AU18,"X")+COUNTIF(AU28,"X")+COUNTIF(AU24,"X")</f>
        <v>0</v>
      </c>
      <c r="AU42" s="104">
        <f t="shared" ref="AU42:AU43" si="19">IF(AT42&gt;=10,"X",AT42/10)</f>
        <v>0</v>
      </c>
      <c r="AV42" s="103" t="s">
        <v>492</v>
      </c>
      <c r="AW42" s="97"/>
      <c r="AX42" s="97"/>
    </row>
    <row r="43" spans="1:50" ht="16.5" thickBot="1" x14ac:dyDescent="0.3">
      <c r="A43" s="172"/>
      <c r="B43" s="113" t="s">
        <v>135</v>
      </c>
      <c r="C43" s="97"/>
      <c r="D43" s="97"/>
      <c r="E43" s="97"/>
      <c r="F43" s="97"/>
      <c r="G43" s="97"/>
      <c r="H43" s="97"/>
      <c r="I43" s="97"/>
      <c r="J43" s="97"/>
      <c r="K43" s="97"/>
      <c r="L43" s="97"/>
      <c r="M43" s="97"/>
      <c r="N43" s="97"/>
      <c r="O43" s="97"/>
      <c r="P43" s="97"/>
      <c r="Q43" s="97"/>
      <c r="R43" s="125"/>
      <c r="S43" s="126">
        <f>COUNTIF(T13,"X")+COUNTIF(T15,"X")+COUNTIF(T22,"X")+COUNTIF(T27,"X")+COUNTIF(T30,"X")+COUNTIF(T3,"X")+COUNTIF(T11,"X")+COUNTIF(T16,"X")+COUNTIF(T25,"X")+COUNTIF(T26,"X")</f>
        <v>0</v>
      </c>
      <c r="T43" s="109">
        <f t="shared" si="14"/>
        <v>0</v>
      </c>
      <c r="U43" s="108" t="s">
        <v>189</v>
      </c>
      <c r="V43" s="97"/>
      <c r="W43" s="97"/>
      <c r="X43" s="127">
        <f>COUNTIF(X13,"X")+COUNTIF(X15,"X")+COUNTIF(X22,"X")+COUNTIF(X27,"X")+COUNTIF(X30,"X")+COUNTIF(X3,"X")+COUNTIF(X11,"X")+COUNTIF(X16,"X")+COUNTIF(X25,"X")+COUNTIF(X26,"X")</f>
        <v>0</v>
      </c>
      <c r="Y43" s="108" t="s">
        <v>227</v>
      </c>
      <c r="Z43" s="128">
        <f>COUNTIF(AA39,"X")+COUNTIF(AA38,"X")</f>
        <v>0</v>
      </c>
      <c r="AA43" s="109">
        <f t="shared" si="15"/>
        <v>0</v>
      </c>
      <c r="AB43" s="108" t="s">
        <v>269</v>
      </c>
      <c r="AC43" s="129"/>
      <c r="AD43" s="126">
        <f>COUNTIF(AE13,"X")+COUNTIF(AE15,"X")+COUNTIF(AE22,"X")+COUNTIF(AE27,"X")+COUNTIF(AE30,"X")+COUNTIF(AE3,"X")+COUNTIF(AE11,"X")+COUNTIF(AE16,"X")+COUNTIF(AE25,"X")+COUNTIF(AE26,"X")</f>
        <v>0</v>
      </c>
      <c r="AE43" s="109">
        <f t="shared" si="16"/>
        <v>0</v>
      </c>
      <c r="AF43" s="108" t="s">
        <v>343</v>
      </c>
      <c r="AG43" s="97"/>
      <c r="AH43" s="97"/>
      <c r="AI43" s="129"/>
      <c r="AJ43" s="126">
        <f>COUNTIF(AK13,"X")+COUNTIF(AK15,"X")+COUNTIF(AK22,"X")+COUNTIF(AK27,"X")+COUNTIF(AK30,"X")+COUNTIF(AK3,"X")+COUNTIF(AK11,"X")+COUNTIF(AK16,"X")+COUNTIF(AK25,"X")+COUNTIF(AK26,"X")</f>
        <v>0</v>
      </c>
      <c r="AK43" s="109">
        <f t="shared" si="17"/>
        <v>0</v>
      </c>
      <c r="AL43" s="108" t="s">
        <v>414</v>
      </c>
      <c r="AM43" s="129"/>
      <c r="AN43" s="126">
        <f>COUNTIF(AO13,"X")+COUNTIF(AO15,"X")+COUNTIF(AO22,"X")+COUNTIF(AO27,"X")+COUNTIF(AO30,"X")+COUNTIF(AO3,"X")+COUNTIF(AO11,"X")+COUNTIF(AO16,"X")+COUNTIF(AO25,"X")+COUNTIF(AO26,"X")</f>
        <v>0</v>
      </c>
      <c r="AO43" s="109">
        <f t="shared" si="18"/>
        <v>0</v>
      </c>
      <c r="AP43" s="108" t="s">
        <v>424</v>
      </c>
      <c r="AQ43" s="129"/>
      <c r="AR43" s="154"/>
      <c r="AS43" s="157"/>
      <c r="AT43" s="126">
        <f>COUNTIF(AU13,"X")+COUNTIF(AU15,"X")+COUNTIF(AU22,"X")+COUNTIF(AU27,"X")+COUNTIF(AU30,"X")+COUNTIF(AU3,"X")+COUNTIF(AU11,"X")+COUNTIF(AU16,"X")+COUNTIF(AU25,"X")+COUNTIF(AU26,"X")</f>
        <v>0</v>
      </c>
      <c r="AU43" s="109">
        <f t="shared" si="19"/>
        <v>0</v>
      </c>
      <c r="AV43" s="108" t="s">
        <v>493</v>
      </c>
      <c r="AW43" s="97"/>
      <c r="AX43" s="97"/>
    </row>
    <row r="44" spans="1:50" ht="16.5" thickBot="1" x14ac:dyDescent="0.3">
      <c r="A44" s="172"/>
      <c r="B44" s="130"/>
      <c r="C44" s="97"/>
      <c r="D44" s="97"/>
      <c r="E44" s="97"/>
      <c r="F44" s="97"/>
      <c r="G44" s="97"/>
      <c r="H44" s="97"/>
      <c r="I44" s="97"/>
      <c r="J44" s="97"/>
      <c r="K44" s="97"/>
      <c r="L44" s="97"/>
      <c r="M44" s="97"/>
      <c r="N44" s="97"/>
      <c r="O44" s="97"/>
      <c r="P44" s="97"/>
      <c r="Q44" s="97"/>
      <c r="R44" s="97"/>
      <c r="S44" s="97"/>
      <c r="T44" s="120"/>
      <c r="U44" s="112"/>
      <c r="V44" s="97"/>
      <c r="W44" s="97"/>
      <c r="X44" s="120"/>
      <c r="Y44" s="136"/>
      <c r="Z44" s="97"/>
      <c r="AA44" s="97"/>
      <c r="AB44" s="131"/>
      <c r="AC44" s="131"/>
      <c r="AD44" s="131"/>
      <c r="AE44" s="131"/>
      <c r="AF44" s="131"/>
      <c r="AG44" s="97"/>
      <c r="AH44" s="97"/>
      <c r="AI44" s="131"/>
      <c r="AJ44" s="131"/>
      <c r="AK44" s="131"/>
      <c r="AL44" s="131"/>
      <c r="AM44" s="131"/>
      <c r="AN44" s="131"/>
      <c r="AO44" s="131"/>
      <c r="AP44" s="131"/>
      <c r="AQ44" s="131"/>
      <c r="AR44" s="131"/>
      <c r="AS44" s="131"/>
      <c r="AT44" s="131"/>
      <c r="AU44" s="131"/>
      <c r="AV44" s="131"/>
      <c r="AW44" s="97"/>
      <c r="AX44" s="97"/>
    </row>
    <row r="45" spans="1:50" ht="15.75" x14ac:dyDescent="0.25">
      <c r="A45" s="172"/>
      <c r="B45" s="100" t="s">
        <v>145</v>
      </c>
      <c r="C45" s="94">
        <f>SUM(C34+C36+C38)</f>
        <v>0</v>
      </c>
      <c r="D45" s="132" t="str">
        <f>IF(C45=15,"X","")</f>
        <v/>
      </c>
      <c r="E45" s="96" t="s">
        <v>154</v>
      </c>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c r="AO45" s="97"/>
      <c r="AP45" s="97"/>
      <c r="AQ45" s="97"/>
      <c r="AR45" s="97"/>
      <c r="AS45" s="97"/>
      <c r="AT45" s="97"/>
      <c r="AU45" s="97"/>
      <c r="AV45" s="97"/>
      <c r="AW45" s="97"/>
      <c r="AX45" s="97"/>
    </row>
    <row r="46" spans="1:50" ht="16.5" thickBot="1" x14ac:dyDescent="0.3">
      <c r="A46" s="172"/>
      <c r="B46" s="100" t="s">
        <v>146</v>
      </c>
      <c r="C46" s="101">
        <f>SUM(C35+C37+C39)</f>
        <v>0</v>
      </c>
      <c r="D46" s="133" t="str">
        <f>IF(C46=15,"X","")</f>
        <v/>
      </c>
      <c r="E46" s="103" t="s">
        <v>156</v>
      </c>
      <c r="F46" s="97"/>
      <c r="G46" s="97"/>
      <c r="H46" s="97"/>
      <c r="I46" s="97"/>
      <c r="J46" s="97"/>
      <c r="K46" s="97"/>
      <c r="L46" s="97"/>
      <c r="M46" s="97"/>
      <c r="N46" s="97"/>
      <c r="O46" s="97"/>
      <c r="P46" s="97"/>
      <c r="Q46" s="97"/>
      <c r="R46" s="97"/>
      <c r="S46" s="97"/>
      <c r="T46" s="97"/>
      <c r="U46" s="97"/>
      <c r="V46" s="97"/>
      <c r="W46" s="97"/>
      <c r="X46" s="97"/>
      <c r="Y46" s="97"/>
      <c r="Z46" s="97"/>
      <c r="AA46" s="97"/>
      <c r="AB46" s="97"/>
      <c r="AC46" s="97"/>
      <c r="AD46" s="97"/>
      <c r="AE46" s="97"/>
      <c r="AF46" s="97"/>
      <c r="AG46" s="97"/>
      <c r="AH46" s="97"/>
      <c r="AI46" s="97"/>
      <c r="AJ46" s="97"/>
      <c r="AK46" s="97"/>
      <c r="AL46" s="97"/>
      <c r="AM46" s="97"/>
      <c r="AN46" s="97"/>
      <c r="AO46" s="97"/>
      <c r="AP46" s="97"/>
      <c r="AQ46" s="97"/>
      <c r="AR46" s="97"/>
      <c r="AS46" s="97"/>
      <c r="AT46" s="97"/>
      <c r="AU46" s="97"/>
      <c r="AV46" s="97"/>
      <c r="AW46" s="97"/>
      <c r="AX46" s="97"/>
    </row>
    <row r="47" spans="1:50" ht="16.5" thickBot="1" x14ac:dyDescent="0.3">
      <c r="A47" s="172"/>
      <c r="B47" s="134" t="s">
        <v>147</v>
      </c>
      <c r="C47" s="106">
        <f>C45+C46</f>
        <v>0</v>
      </c>
      <c r="D47" s="135" t="str">
        <f>IF(C47=30,"X","")</f>
        <v/>
      </c>
      <c r="E47" s="108" t="s">
        <v>148</v>
      </c>
      <c r="F47" s="97"/>
      <c r="G47" s="97"/>
      <c r="H47" s="97"/>
      <c r="I47" s="97"/>
      <c r="J47" s="97"/>
      <c r="K47" s="97"/>
      <c r="L47" s="97"/>
      <c r="M47" s="9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c r="AO47" s="97"/>
      <c r="AP47" s="97"/>
      <c r="AQ47" s="97"/>
      <c r="AR47" s="97"/>
      <c r="AS47" s="97"/>
      <c r="AT47" s="97"/>
      <c r="AU47" s="97"/>
      <c r="AV47" s="97"/>
      <c r="AW47" s="150">
        <f>IF(COUNTIF(AW$34:AW$39,"X")=5,"X",COUNTIF(AW$34:AW$39,"X"))</f>
        <v>0</v>
      </c>
      <c r="AX47" s="96" t="s">
        <v>496</v>
      </c>
    </row>
    <row r="48" spans="1:50" ht="15.75" thickBot="1" x14ac:dyDescent="0.3">
      <c r="D48" s="45"/>
      <c r="AW48" s="152">
        <f>IF(COUNTIF(AW$34:AW$39,"X")=5,"X",COUNTIF(AW$34:AW$39,"X"))</f>
        <v>0</v>
      </c>
      <c r="AX48" s="108" t="s">
        <v>497</v>
      </c>
    </row>
  </sheetData>
  <sortState xmlns:xlrd2="http://schemas.microsoft.com/office/spreadsheetml/2017/richdata2" ref="B3:D32">
    <sortCondition ref="B3:B32"/>
  </sortState>
  <mergeCells count="10">
    <mergeCell ref="V34:W34"/>
    <mergeCell ref="V35:W35"/>
    <mergeCell ref="V36:W36"/>
    <mergeCell ref="G2:H2"/>
    <mergeCell ref="B1:Y1"/>
    <mergeCell ref="A3:A32"/>
    <mergeCell ref="A34:A47"/>
    <mergeCell ref="R34:S34"/>
    <mergeCell ref="R35:S35"/>
    <mergeCell ref="R36:S36"/>
  </mergeCells>
  <conditionalFormatting sqref="Q3:Q33">
    <cfRule type="cellIs" dxfId="82" priority="83" operator="equal">
      <formula>"X"</formula>
    </cfRule>
  </conditionalFormatting>
  <conditionalFormatting sqref="I3:P27 I28:O28 I29:P33">
    <cfRule type="cellIs" dxfId="81" priority="84" operator="equal">
      <formula>"X"</formula>
    </cfRule>
  </conditionalFormatting>
  <conditionalFormatting sqref="P28">
    <cfRule type="cellIs" dxfId="80" priority="82" operator="equal">
      <formula>"X"</formula>
    </cfRule>
  </conditionalFormatting>
  <conditionalFormatting sqref="F3">
    <cfRule type="cellIs" dxfId="79" priority="81" operator="equal">
      <formula>"X"</formula>
    </cfRule>
  </conditionalFormatting>
  <conditionalFormatting sqref="F4:F33">
    <cfRule type="cellIs" dxfId="78" priority="80" operator="equal">
      <formula>"X"</formula>
    </cfRule>
  </conditionalFormatting>
  <conditionalFormatting sqref="C3:D33">
    <cfRule type="cellIs" dxfId="77" priority="79" operator="equal">
      <formula>"X"</formula>
    </cfRule>
  </conditionalFormatting>
  <conditionalFormatting sqref="R3:T33 V3:V33 T44">
    <cfRule type="cellIs" dxfId="76" priority="78" operator="equal">
      <formula>"X"</formula>
    </cfRule>
  </conditionalFormatting>
  <conditionalFormatting sqref="S10">
    <cfRule type="cellIs" dxfId="75" priority="71" operator="equal">
      <formula>"X"</formula>
    </cfRule>
  </conditionalFormatting>
  <conditionalFormatting sqref="X3:X33">
    <cfRule type="cellIs" dxfId="74" priority="76" operator="equal">
      <formula>"X"</formula>
    </cfRule>
  </conditionalFormatting>
  <conditionalFormatting sqref="D48">
    <cfRule type="cellIs" dxfId="73" priority="74" operator="equal">
      <formula>"X"</formula>
    </cfRule>
  </conditionalFormatting>
  <conditionalFormatting sqref="S14">
    <cfRule type="cellIs" dxfId="72" priority="73" operator="equal">
      <formula>"X"</formula>
    </cfRule>
  </conditionalFormatting>
  <conditionalFormatting sqref="S6">
    <cfRule type="cellIs" dxfId="71" priority="72" operator="equal">
      <formula>"X"</formula>
    </cfRule>
  </conditionalFormatting>
  <conditionalFormatting sqref="X44">
    <cfRule type="cellIs" dxfId="70" priority="61" operator="equal">
      <formula>"X"</formula>
    </cfRule>
  </conditionalFormatting>
  <conditionalFormatting sqref="AG4:AG33">
    <cfRule type="cellIs" dxfId="69" priority="60" operator="equal">
      <formula>"X"</formula>
    </cfRule>
  </conditionalFormatting>
  <conditionalFormatting sqref="AA34:AA39">
    <cfRule type="cellIs" dxfId="68" priority="59" operator="equal">
      <formula>"X"</formula>
    </cfRule>
  </conditionalFormatting>
  <conditionalFormatting sqref="AA3:AA33">
    <cfRule type="cellIs" dxfId="67" priority="58" operator="equal">
      <formula>"X"</formula>
    </cfRule>
  </conditionalFormatting>
  <conditionalFormatting sqref="AE3">
    <cfRule type="cellIs" dxfId="66" priority="57" operator="equal">
      <formula>"X"</formula>
    </cfRule>
  </conditionalFormatting>
  <conditionalFormatting sqref="AE4:AE33">
    <cfRule type="cellIs" dxfId="65" priority="56" operator="equal">
      <formula>"X"</formula>
    </cfRule>
  </conditionalFormatting>
  <conditionalFormatting sqref="AG3">
    <cfRule type="cellIs" dxfId="64" priority="55" operator="equal">
      <formula>"X"</formula>
    </cfRule>
  </conditionalFormatting>
  <conditionalFormatting sqref="S41:S43">
    <cfRule type="cellIs" dxfId="63" priority="53" operator="equal">
      <formula>"X"</formula>
    </cfRule>
  </conditionalFormatting>
  <conditionalFormatting sqref="X41:X43">
    <cfRule type="cellIs" dxfId="62" priority="52" operator="equal">
      <formula>"X"</formula>
    </cfRule>
  </conditionalFormatting>
  <conditionalFormatting sqref="AD41:AD43">
    <cfRule type="cellIs" dxfId="61" priority="51" operator="equal">
      <formula>"X"</formula>
    </cfRule>
  </conditionalFormatting>
  <conditionalFormatting sqref="T41:T43">
    <cfRule type="cellIs" dxfId="60" priority="49" operator="equal">
      <formula>"X"</formula>
    </cfRule>
    <cfRule type="cellIs" dxfId="59" priority="50" operator="equal">
      <formula>"X"</formula>
    </cfRule>
  </conditionalFormatting>
  <conditionalFormatting sqref="X41:X43">
    <cfRule type="cellIs" dxfId="58" priority="48" operator="equal">
      <formula>10</formula>
    </cfRule>
  </conditionalFormatting>
  <conditionalFormatting sqref="AA41:AA43">
    <cfRule type="cellIs" dxfId="57" priority="47" operator="equal">
      <formula>"X"</formula>
    </cfRule>
  </conditionalFormatting>
  <conditionalFormatting sqref="AE41:AE43">
    <cfRule type="cellIs" dxfId="56" priority="46" operator="equal">
      <formula>"X"</formula>
    </cfRule>
  </conditionalFormatting>
  <conditionalFormatting sqref="AK3">
    <cfRule type="cellIs" dxfId="55" priority="45" operator="equal">
      <formula>"X"</formula>
    </cfRule>
  </conditionalFormatting>
  <conditionalFormatting sqref="AK4:AK33">
    <cfRule type="cellIs" dxfId="54" priority="44" operator="equal">
      <formula>"X"</formula>
    </cfRule>
  </conditionalFormatting>
  <conditionalFormatting sqref="AJ41:AJ43">
    <cfRule type="cellIs" dxfId="53" priority="43" operator="equal">
      <formula>"X"</formula>
    </cfRule>
  </conditionalFormatting>
  <conditionalFormatting sqref="AK41:AK43">
    <cfRule type="cellIs" dxfId="52" priority="42" operator="equal">
      <formula>"X"</formula>
    </cfRule>
  </conditionalFormatting>
  <conditionalFormatting sqref="AO3">
    <cfRule type="cellIs" dxfId="51" priority="39" operator="equal">
      <formula>"X"</formula>
    </cfRule>
  </conditionalFormatting>
  <conditionalFormatting sqref="AO4:AO33">
    <cfRule type="cellIs" dxfId="50" priority="38" operator="equal">
      <formula>"X"</formula>
    </cfRule>
  </conditionalFormatting>
  <conditionalFormatting sqref="AN41:AN43">
    <cfRule type="cellIs" dxfId="49" priority="35" operator="equal">
      <formula>"X"</formula>
    </cfRule>
  </conditionalFormatting>
  <conditionalFormatting sqref="AO41:AO43">
    <cfRule type="cellIs" dxfId="48" priority="34" operator="equal">
      <formula>"X"</formula>
    </cfRule>
  </conditionalFormatting>
  <conditionalFormatting sqref="AT41:AT43">
    <cfRule type="cellIs" dxfId="47" priority="24" operator="equal">
      <formula>"X"</formula>
    </cfRule>
  </conditionalFormatting>
  <conditionalFormatting sqref="AU41:AU43">
    <cfRule type="cellIs" dxfId="44" priority="21" operator="equal">
      <formula>"X"</formula>
    </cfRule>
  </conditionalFormatting>
  <conditionalFormatting sqref="AR3:AR32 AT3:AU32 AU41:AU43">
    <cfRule type="cellIs" dxfId="43" priority="20" operator="equal">
      <formula>"""X"""</formula>
    </cfRule>
  </conditionalFormatting>
  <conditionalFormatting sqref="AR3:AR32 AT3:AU32 AU41:AU43">
    <cfRule type="cellIs" dxfId="42" priority="19" operator="equal">
      <formula>"X"</formula>
    </cfRule>
  </conditionalFormatting>
  <conditionalFormatting sqref="AR3:AR32 AT3:AU32 AU41:AU43">
    <cfRule type="cellIs" dxfId="41" priority="18" operator="equal">
      <formula>"X"</formula>
    </cfRule>
  </conditionalFormatting>
  <conditionalFormatting sqref="D34:D39">
    <cfRule type="cellIs" dxfId="24" priority="12" operator="equal">
      <formula>"X"</formula>
    </cfRule>
  </conditionalFormatting>
  <conditionalFormatting sqref="D45:D47">
    <cfRule type="cellIs" dxfId="21" priority="11" operator="equal">
      <formula>"X"</formula>
    </cfRule>
  </conditionalFormatting>
  <conditionalFormatting sqref="AW33">
    <cfRule type="cellIs" dxfId="9" priority="10" operator="equal">
      <formula>"X"</formula>
    </cfRule>
  </conditionalFormatting>
  <conditionalFormatting sqref="AW34:AW39">
    <cfRule type="cellIs" dxfId="8" priority="9" operator="equal">
      <formula>"""X"""</formula>
    </cfRule>
  </conditionalFormatting>
  <conditionalFormatting sqref="AW34:AW39">
    <cfRule type="cellIs" dxfId="7" priority="8" operator="equal">
      <formula>"X"</formula>
    </cfRule>
  </conditionalFormatting>
  <conditionalFormatting sqref="AW34:AW39 AW47:AW48">
    <cfRule type="cellIs" dxfId="6" priority="7" operator="equal">
      <formula>"X"</formula>
    </cfRule>
  </conditionalFormatting>
  <conditionalFormatting sqref="AW4:AW32">
    <cfRule type="cellIs" dxfId="5" priority="6" operator="equal">
      <formula>"X"</formula>
    </cfRule>
  </conditionalFormatting>
  <conditionalFormatting sqref="AW3:AW31">
    <cfRule type="cellIs" dxfId="4" priority="5" operator="equal">
      <formula>"X"</formula>
    </cfRule>
  </conditionalFormatting>
  <conditionalFormatting sqref="AW3:AW32">
    <cfRule type="cellIs" dxfId="3" priority="4" operator="equal">
      <formula>"""X"""</formula>
    </cfRule>
  </conditionalFormatting>
  <conditionalFormatting sqref="AW3:AW32">
    <cfRule type="cellIs" dxfId="2" priority="3" operator="equal">
      <formula>"X"</formula>
    </cfRule>
  </conditionalFormatting>
  <conditionalFormatting sqref="AW3:AW32">
    <cfRule type="cellIs" dxfId="1" priority="2" operator="equal">
      <formula>"X"</formula>
    </cfRule>
  </conditionalFormatting>
  <conditionalFormatting sqref="AW34:AW39">
    <cfRule type="cellIs" dxfId="0" priority="1" operator="equal">
      <formula>5</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Overview</vt:lpstr>
      <vt:lpstr>Example</vt:lpstr>
      <vt:lpstr>Tracker Team1</vt:lpstr>
      <vt:lpstr>Tracker Team2</vt:lpstr>
      <vt:lpstr>Tracker Team3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James Westrich</dc:creator>
  <cp:lastModifiedBy>James Westrich</cp:lastModifiedBy>
  <cp:lastPrinted>2021-06-05T11:04:30Z</cp:lastPrinted>
  <dcterms:created xsi:type="dcterms:W3CDTF">2021-05-04T13:57:28Z</dcterms:created>
  <dcterms:modified xsi:type="dcterms:W3CDTF">2021-10-29T15:04:29Z</dcterms:modified>
</cp:coreProperties>
</file>